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5" yWindow="-105" windowWidth="19425" windowHeight="11025" tabRatio="593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</sheets>
  <definedNames>
    <definedName name="_xlnm._FilterDatabase" localSheetId="1" hidden="1">Лист2!$A$1:$M$74</definedName>
    <definedName name="_xlnm._FilterDatabase" localSheetId="2" hidden="1">Лист3!$A$1:$M$575</definedName>
    <definedName name="_xlnm._FilterDatabase" localSheetId="3" hidden="1">Лист4!$A$1:$M$50</definedName>
    <definedName name="_xlnm._FilterDatabase" localSheetId="4" hidden="1">Лист5!$A$1:$M$146</definedName>
    <definedName name="_xlnm._FilterDatabase" localSheetId="5" hidden="1">Лист6!$A$1:$M$75</definedName>
  </definedNames>
  <calcPr calcId="145621"/>
</workbook>
</file>

<file path=xl/calcChain.xml><?xml version="1.0" encoding="utf-8"?>
<calcChain xmlns="http://schemas.openxmlformats.org/spreadsheetml/2006/main">
  <c r="AA41" i="1" l="1"/>
  <c r="AA35" i="1"/>
  <c r="AA29" i="1"/>
  <c r="AA23" i="1"/>
  <c r="AA17" i="1"/>
  <c r="AA11" i="1"/>
  <c r="M13" i="5" l="1"/>
  <c r="M146" i="5"/>
  <c r="M145" i="5"/>
  <c r="M144" i="5"/>
  <c r="M143" i="5"/>
  <c r="M128" i="5"/>
  <c r="M127" i="5"/>
  <c r="M126" i="5"/>
  <c r="M125" i="5"/>
  <c r="M124" i="5"/>
  <c r="M123" i="5"/>
  <c r="M122" i="5"/>
  <c r="M121" i="5"/>
  <c r="M120" i="5"/>
  <c r="M119" i="5"/>
  <c r="M115" i="5"/>
  <c r="M114" i="5"/>
  <c r="M107" i="5"/>
  <c r="M106" i="5"/>
  <c r="M105" i="5"/>
  <c r="M104" i="5"/>
  <c r="M103" i="5"/>
  <c r="M94" i="5"/>
  <c r="M90" i="5"/>
  <c r="M89" i="5"/>
  <c r="M88" i="5"/>
  <c r="M84" i="5"/>
  <c r="M83" i="5"/>
  <c r="M82" i="5"/>
  <c r="M81" i="5"/>
  <c r="M80" i="5"/>
  <c r="M79" i="5"/>
  <c r="M78" i="5"/>
  <c r="M77" i="5"/>
  <c r="M72" i="5"/>
  <c r="M71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8" i="5"/>
  <c r="M27" i="5"/>
  <c r="M26" i="5"/>
  <c r="M25" i="5"/>
  <c r="M24" i="5"/>
  <c r="M22" i="5"/>
  <c r="M21" i="5"/>
  <c r="M20" i="5"/>
  <c r="M19" i="5"/>
  <c r="M16" i="5"/>
  <c r="M12" i="5"/>
  <c r="M11" i="5"/>
  <c r="M10" i="5"/>
  <c r="M9" i="5"/>
  <c r="M8" i="5"/>
  <c r="M7" i="5"/>
  <c r="M6" i="5"/>
  <c r="M5" i="5"/>
  <c r="M4" i="5"/>
  <c r="M3" i="5"/>
  <c r="M65" i="6"/>
  <c r="M64" i="6"/>
  <c r="M46" i="6"/>
  <c r="M45" i="6"/>
  <c r="M75" i="6"/>
  <c r="M74" i="6"/>
  <c r="M48" i="6"/>
  <c r="M44" i="6"/>
  <c r="M47" i="6"/>
  <c r="M73" i="6"/>
  <c r="M72" i="6"/>
  <c r="M63" i="6"/>
  <c r="M62" i="6"/>
  <c r="M61" i="6"/>
  <c r="M60" i="6"/>
  <c r="M59" i="6"/>
  <c r="M58" i="6"/>
  <c r="M43" i="6"/>
  <c r="M42" i="6"/>
  <c r="M71" i="6"/>
  <c r="M70" i="6"/>
  <c r="M57" i="6"/>
  <c r="M56" i="6"/>
  <c r="M69" i="6"/>
  <c r="M68" i="6"/>
  <c r="M66" i="6"/>
  <c r="M67" i="6"/>
  <c r="M27" i="6"/>
  <c r="M26" i="6"/>
  <c r="M25" i="6"/>
  <c r="M52" i="6"/>
  <c r="M51" i="6"/>
  <c r="M50" i="6"/>
  <c r="M55" i="6"/>
  <c r="M54" i="6"/>
  <c r="M53" i="6"/>
  <c r="M49" i="6"/>
  <c r="M18" i="6"/>
  <c r="M24" i="6"/>
  <c r="M23" i="6"/>
  <c r="M38" i="6"/>
  <c r="M7" i="6"/>
  <c r="M6" i="6"/>
  <c r="M13" i="6"/>
  <c r="M5" i="6"/>
  <c r="M4" i="6"/>
  <c r="M10" i="6"/>
  <c r="M41" i="6"/>
  <c r="M40" i="6"/>
  <c r="M37" i="6"/>
  <c r="M9" i="6"/>
  <c r="M39" i="6"/>
  <c r="M22" i="6"/>
  <c r="M21" i="6"/>
  <c r="M20" i="6"/>
  <c r="M19" i="6"/>
  <c r="M30" i="6"/>
  <c r="M17" i="6"/>
  <c r="M16" i="6"/>
  <c r="M36" i="6"/>
  <c r="M35" i="6"/>
  <c r="M15" i="6"/>
  <c r="M14" i="6"/>
  <c r="M29" i="6"/>
  <c r="M12" i="6"/>
  <c r="M34" i="6"/>
  <c r="M28" i="6"/>
  <c r="M33" i="6"/>
  <c r="M32" i="6"/>
  <c r="M31" i="6"/>
  <c r="M8" i="6"/>
  <c r="M11" i="6"/>
  <c r="M2" i="6"/>
  <c r="M3" i="6"/>
  <c r="L32" i="1"/>
  <c r="L34" i="1"/>
  <c r="M118" i="5"/>
  <c r="M29" i="5"/>
  <c r="M75" i="5"/>
  <c r="M74" i="5"/>
  <c r="M87" i="5"/>
  <c r="M86" i="5"/>
  <c r="M136" i="5"/>
  <c r="M109" i="5"/>
  <c r="M135" i="5"/>
  <c r="M142" i="5"/>
  <c r="M134" i="5"/>
  <c r="M141" i="5"/>
  <c r="M133" i="5"/>
  <c r="M140" i="5"/>
  <c r="M132" i="5"/>
  <c r="M139" i="5"/>
  <c r="M102" i="5"/>
  <c r="M101" i="5"/>
  <c r="M100" i="5"/>
  <c r="M99" i="5"/>
  <c r="M70" i="5"/>
  <c r="M129" i="5"/>
  <c r="M98" i="5"/>
  <c r="M97" i="5"/>
  <c r="M96" i="5"/>
  <c r="M95" i="5"/>
  <c r="M23" i="5"/>
  <c r="M73" i="5"/>
  <c r="M138" i="5"/>
  <c r="M137" i="5"/>
  <c r="M108" i="5"/>
  <c r="M76" i="5"/>
  <c r="M93" i="5"/>
  <c r="M92" i="5"/>
  <c r="M85" i="5"/>
  <c r="M69" i="5"/>
  <c r="M117" i="5"/>
  <c r="M116" i="5"/>
  <c r="M18" i="5"/>
  <c r="M131" i="5"/>
  <c r="M130" i="5"/>
  <c r="M111" i="5"/>
  <c r="M113" i="5"/>
  <c r="M110" i="5"/>
  <c r="M112" i="5"/>
  <c r="M17" i="5"/>
  <c r="M15" i="5"/>
  <c r="M14" i="5"/>
  <c r="M91" i="5"/>
  <c r="M2" i="5"/>
  <c r="M17" i="4"/>
  <c r="M11" i="4"/>
  <c r="M5" i="4"/>
  <c r="M16" i="4"/>
  <c r="M12" i="4"/>
  <c r="M15" i="4"/>
  <c r="M38" i="4"/>
  <c r="M44" i="4"/>
  <c r="M33" i="4"/>
  <c r="M47" i="4"/>
  <c r="M46" i="4"/>
  <c r="M45" i="4"/>
  <c r="M50" i="4"/>
  <c r="M49" i="4"/>
  <c r="M37" i="4"/>
  <c r="M36" i="4"/>
  <c r="M35" i="4"/>
  <c r="M48" i="4"/>
  <c r="M43" i="4"/>
  <c r="M28" i="4"/>
  <c r="M32" i="4"/>
  <c r="M31" i="4"/>
  <c r="M42" i="4"/>
  <c r="M39" i="4"/>
  <c r="M30" i="4"/>
  <c r="M29" i="4"/>
  <c r="M27" i="4"/>
  <c r="M26" i="4"/>
  <c r="M40" i="4"/>
  <c r="M34" i="4"/>
  <c r="M41" i="4"/>
  <c r="M25" i="4"/>
  <c r="M21" i="4"/>
  <c r="M2" i="4"/>
  <c r="M22" i="4"/>
  <c r="M4" i="4"/>
  <c r="M24" i="4"/>
  <c r="M23" i="4"/>
  <c r="M13" i="4"/>
  <c r="M20" i="4"/>
  <c r="M19" i="4"/>
  <c r="M7" i="4"/>
  <c r="M14" i="4"/>
  <c r="M6" i="4"/>
  <c r="M10" i="4"/>
  <c r="M3" i="4"/>
  <c r="M18" i="4"/>
  <c r="M8" i="4"/>
  <c r="M9" i="4"/>
  <c r="M109" i="3"/>
  <c r="M352" i="3"/>
  <c r="M351" i="3"/>
  <c r="M388" i="3"/>
  <c r="M101" i="3"/>
  <c r="M100" i="3"/>
  <c r="M103" i="3"/>
  <c r="M102" i="3"/>
  <c r="M145" i="3"/>
  <c r="M144" i="3"/>
  <c r="M92" i="3"/>
  <c r="M541" i="3"/>
  <c r="M70" i="3"/>
  <c r="M485" i="3"/>
  <c r="M427" i="3"/>
  <c r="M426" i="3"/>
  <c r="M60" i="3"/>
  <c r="M59" i="3"/>
  <c r="M61" i="3"/>
  <c r="M54" i="3"/>
  <c r="M53" i="3"/>
  <c r="M58" i="3"/>
  <c r="M57" i="3"/>
  <c r="M566" i="3"/>
  <c r="M568" i="3"/>
  <c r="M565" i="3"/>
  <c r="M567" i="3"/>
  <c r="M484" i="3"/>
  <c r="M96" i="3"/>
  <c r="M116" i="3"/>
  <c r="M570" i="3"/>
  <c r="M572" i="3"/>
  <c r="M575" i="3"/>
  <c r="M569" i="3"/>
  <c r="M571" i="3"/>
  <c r="M574" i="3"/>
  <c r="M82" i="3"/>
  <c r="M113" i="3"/>
  <c r="M422" i="3"/>
  <c r="M111" i="3"/>
  <c r="M114" i="3"/>
  <c r="M414" i="3"/>
  <c r="M389" i="3"/>
  <c r="M95" i="3"/>
  <c r="M115" i="3"/>
  <c r="M483" i="3"/>
  <c r="M335" i="3"/>
  <c r="M334" i="3"/>
  <c r="M369" i="3"/>
  <c r="M421" i="3"/>
  <c r="M64" i="3"/>
  <c r="M550" i="3"/>
  <c r="M549" i="3"/>
  <c r="M76" i="3"/>
  <c r="M66" i="3"/>
  <c r="M416" i="3"/>
  <c r="M263" i="3"/>
  <c r="M97" i="3"/>
  <c r="M91" i="3"/>
  <c r="M46" i="3"/>
  <c r="M45" i="3"/>
  <c r="M141" i="3"/>
  <c r="M425" i="3"/>
  <c r="M138" i="3"/>
  <c r="M75" i="3"/>
  <c r="M65" i="3"/>
  <c r="M415" i="3"/>
  <c r="M56" i="3"/>
  <c r="M154" i="3"/>
  <c r="M137" i="3"/>
  <c r="M153" i="3"/>
  <c r="M140" i="3"/>
  <c r="M424" i="3"/>
  <c r="M139" i="3"/>
  <c r="M423" i="3"/>
  <c r="M74" i="3"/>
  <c r="M573" i="3"/>
  <c r="M266" i="3"/>
  <c r="M267" i="3"/>
  <c r="M265" i="3"/>
  <c r="M336" i="3"/>
  <c r="M535" i="3"/>
  <c r="M537" i="3"/>
  <c r="M539" i="3"/>
  <c r="M534" i="3"/>
  <c r="M536" i="3"/>
  <c r="M538" i="3"/>
  <c r="M533" i="3"/>
  <c r="M508" i="3"/>
  <c r="M523" i="3"/>
  <c r="M482" i="3"/>
  <c r="M152" i="3"/>
  <c r="M151" i="3"/>
  <c r="M419" i="3"/>
  <c r="M418" i="3"/>
  <c r="M507" i="3"/>
  <c r="M522" i="3"/>
  <c r="M481" i="3"/>
  <c r="M506" i="3"/>
  <c r="M521" i="3"/>
  <c r="M480" i="3"/>
  <c r="M505" i="3"/>
  <c r="M520" i="3"/>
  <c r="M479" i="3"/>
  <c r="M504" i="3"/>
  <c r="M519" i="3"/>
  <c r="M478" i="3"/>
  <c r="M48" i="3"/>
  <c r="M503" i="3"/>
  <c r="M518" i="3"/>
  <c r="M477" i="3"/>
  <c r="M502" i="3"/>
  <c r="M517" i="3"/>
  <c r="M476" i="3"/>
  <c r="M38" i="3"/>
  <c r="M47" i="3"/>
  <c r="M94" i="3"/>
  <c r="M322" i="3"/>
  <c r="M314" i="3"/>
  <c r="M564" i="3"/>
  <c r="M321" i="3"/>
  <c r="M313" i="3"/>
  <c r="M563" i="3"/>
  <c r="M320" i="3"/>
  <c r="M312" i="3"/>
  <c r="M562" i="3"/>
  <c r="M319" i="3"/>
  <c r="M311" i="3"/>
  <c r="M561" i="3"/>
  <c r="M408" i="3"/>
  <c r="M407" i="3"/>
  <c r="M406" i="3"/>
  <c r="M405" i="3"/>
  <c r="M404" i="3"/>
  <c r="M403" i="3"/>
  <c r="M411" i="3"/>
  <c r="M402" i="3"/>
  <c r="M401" i="3"/>
  <c r="M400" i="3"/>
  <c r="M310" i="3"/>
  <c r="M560" i="3"/>
  <c r="M318" i="3"/>
  <c r="M413" i="3"/>
  <c r="M412" i="3"/>
  <c r="M559" i="3"/>
  <c r="M309" i="3"/>
  <c r="M317" i="3"/>
  <c r="M370" i="3"/>
  <c r="M333" i="3"/>
  <c r="M104" i="3"/>
  <c r="M316" i="3"/>
  <c r="M308" i="3"/>
  <c r="M558" i="3"/>
  <c r="M409" i="3"/>
  <c r="M548" i="3"/>
  <c r="M73" i="3"/>
  <c r="M72" i="3"/>
  <c r="M158" i="3"/>
  <c r="M80" i="3"/>
  <c r="M467" i="3"/>
  <c r="M458" i="3"/>
  <c r="M466" i="3"/>
  <c r="M465" i="3"/>
  <c r="M455" i="3"/>
  <c r="M501" i="3"/>
  <c r="M525" i="3"/>
  <c r="M453" i="3"/>
  <c r="M516" i="3"/>
  <c r="M529" i="3"/>
  <c r="M449" i="3"/>
  <c r="M475" i="3"/>
  <c r="M471" i="3"/>
  <c r="M438" i="3"/>
  <c r="M527" i="3"/>
  <c r="M497" i="3"/>
  <c r="M464" i="3"/>
  <c r="M457" i="3"/>
  <c r="M454" i="3"/>
  <c r="M500" i="3"/>
  <c r="M524" i="3"/>
  <c r="M452" i="3"/>
  <c r="M515" i="3"/>
  <c r="M526" i="3"/>
  <c r="M528" i="3"/>
  <c r="M496" i="3"/>
  <c r="M448" i="3"/>
  <c r="M474" i="3"/>
  <c r="M463" i="3"/>
  <c r="M462" i="3"/>
  <c r="M470" i="3"/>
  <c r="M456" i="3"/>
  <c r="M437" i="3"/>
  <c r="M461" i="3"/>
  <c r="M451" i="3"/>
  <c r="M450" i="3"/>
  <c r="M447" i="3"/>
  <c r="M434" i="3"/>
  <c r="M436" i="3"/>
  <c r="M446" i="3"/>
  <c r="M433" i="3"/>
  <c r="M435" i="3"/>
  <c r="M445" i="3"/>
  <c r="M432" i="3"/>
  <c r="M510" i="3"/>
  <c r="M499" i="3"/>
  <c r="M487" i="3"/>
  <c r="M495" i="3"/>
  <c r="M514" i="3"/>
  <c r="M494" i="3"/>
  <c r="M489" i="3"/>
  <c r="M493" i="3"/>
  <c r="M513" i="3"/>
  <c r="M473" i="3"/>
  <c r="M469" i="3"/>
  <c r="M460" i="3"/>
  <c r="M492" i="3"/>
  <c r="M491" i="3"/>
  <c r="M509" i="3"/>
  <c r="M498" i="3"/>
  <c r="M486" i="3"/>
  <c r="M490" i="3"/>
  <c r="M512" i="3"/>
  <c r="M488" i="3"/>
  <c r="M511" i="3"/>
  <c r="M472" i="3"/>
  <c r="M468" i="3"/>
  <c r="M459" i="3"/>
  <c r="M390" i="3"/>
  <c r="M552" i="3"/>
  <c r="M551" i="3"/>
  <c r="M557" i="3"/>
  <c r="M330" i="3"/>
  <c r="M304" i="3"/>
  <c r="M332" i="3"/>
  <c r="M329" i="3"/>
  <c r="M315" i="3"/>
  <c r="M328" i="3"/>
  <c r="M323" i="3"/>
  <c r="M302" i="3"/>
  <c r="M331" i="3"/>
  <c r="M327" i="3"/>
  <c r="M306" i="3"/>
  <c r="M307" i="3"/>
  <c r="M326" i="3"/>
  <c r="M325" i="3"/>
  <c r="M324" i="3"/>
  <c r="M556" i="3"/>
  <c r="M108" i="3"/>
  <c r="M547" i="3"/>
  <c r="M555" i="3"/>
  <c r="M546" i="3"/>
  <c r="M444" i="3"/>
  <c r="M440" i="3"/>
  <c r="M441" i="3"/>
  <c r="M443" i="3"/>
  <c r="M442" i="3"/>
  <c r="M439" i="3"/>
  <c r="M545" i="3"/>
  <c r="M430" i="3"/>
  <c r="M399" i="3"/>
  <c r="M398" i="3"/>
  <c r="M397" i="3"/>
  <c r="M396" i="3"/>
  <c r="M395" i="3"/>
  <c r="M394" i="3"/>
  <c r="M393" i="3"/>
  <c r="M392" i="3"/>
  <c r="M391" i="3"/>
  <c r="M410" i="3"/>
  <c r="M417" i="3"/>
  <c r="M554" i="3"/>
  <c r="M420" i="3"/>
  <c r="M540" i="3"/>
  <c r="M544" i="3"/>
  <c r="M553" i="3"/>
  <c r="M542" i="3"/>
  <c r="M77" i="3"/>
  <c r="M71" i="3"/>
  <c r="M429" i="3"/>
  <c r="M431" i="3"/>
  <c r="M110" i="3"/>
  <c r="M157" i="3"/>
  <c r="M428" i="3"/>
  <c r="M543" i="3"/>
  <c r="M93" i="3"/>
  <c r="M532" i="3"/>
  <c r="M531" i="3"/>
  <c r="M530" i="3"/>
  <c r="M7" i="3"/>
  <c r="M260" i="3"/>
  <c r="M262" i="3"/>
  <c r="M261" i="3"/>
  <c r="M23" i="3"/>
  <c r="M337" i="3"/>
  <c r="M339" i="3"/>
  <c r="M112" i="3"/>
  <c r="M62" i="3"/>
  <c r="M338" i="3"/>
  <c r="M340" i="3"/>
  <c r="M8" i="3"/>
  <c r="M12" i="3"/>
  <c r="M341" i="3"/>
  <c r="M356" i="3"/>
  <c r="M342" i="3"/>
  <c r="M357" i="3"/>
  <c r="M142" i="3"/>
  <c r="M131" i="3"/>
  <c r="M133" i="3"/>
  <c r="M117" i="3"/>
  <c r="M127" i="3"/>
  <c r="M118" i="3"/>
  <c r="M119" i="3"/>
  <c r="M120" i="3"/>
  <c r="M128" i="3"/>
  <c r="M121" i="3"/>
  <c r="M343" i="3"/>
  <c r="M98" i="3"/>
  <c r="M69" i="3"/>
  <c r="M344" i="3"/>
  <c r="M177" i="3"/>
  <c r="M178" i="3"/>
  <c r="M179" i="3"/>
  <c r="M345" i="3"/>
  <c r="M358" i="3"/>
  <c r="M346" i="3"/>
  <c r="M81" i="3"/>
  <c r="M160" i="3"/>
  <c r="M359" i="3"/>
  <c r="M276" i="3"/>
  <c r="M277" i="3"/>
  <c r="M299" i="3"/>
  <c r="M297" i="3"/>
  <c r="M301" i="3"/>
  <c r="M278" i="3"/>
  <c r="M279" i="3"/>
  <c r="M298" i="3"/>
  <c r="M288" i="3"/>
  <c r="M275" i="3"/>
  <c r="M300" i="3"/>
  <c r="M303" i="3"/>
  <c r="M296" i="3"/>
  <c r="M305" i="3"/>
  <c r="M280" i="3"/>
  <c r="M353" i="3"/>
  <c r="M360" i="3"/>
  <c r="M354" i="3"/>
  <c r="M161" i="3"/>
  <c r="M198" i="3"/>
  <c r="M208" i="3"/>
  <c r="M209" i="3"/>
  <c r="M202" i="3"/>
  <c r="M210" i="3"/>
  <c r="M211" i="3"/>
  <c r="M204" i="3"/>
  <c r="M212" i="3"/>
  <c r="M213" i="3"/>
  <c r="M250" i="3"/>
  <c r="M206" i="3"/>
  <c r="M199" i="3"/>
  <c r="M214" i="3"/>
  <c r="M215" i="3"/>
  <c r="M251" i="3"/>
  <c r="M203" i="3"/>
  <c r="M207" i="3"/>
  <c r="M216" i="3"/>
  <c r="M217" i="3"/>
  <c r="M205" i="3"/>
  <c r="M218" i="3"/>
  <c r="M219" i="3"/>
  <c r="M162" i="3"/>
  <c r="M163" i="3"/>
  <c r="M174" i="3"/>
  <c r="M167" i="3"/>
  <c r="M164" i="3"/>
  <c r="M175" i="3"/>
  <c r="M165" i="3"/>
  <c r="M168" i="3"/>
  <c r="M166" i="3"/>
  <c r="M176" i="3"/>
  <c r="M182" i="3"/>
  <c r="M183" i="3"/>
  <c r="M188" i="3"/>
  <c r="M172" i="3"/>
  <c r="M190" i="3"/>
  <c r="M200" i="3"/>
  <c r="M193" i="3"/>
  <c r="M195" i="3"/>
  <c r="M220" i="3"/>
  <c r="M180" i="3"/>
  <c r="M252" i="3"/>
  <c r="M258" i="3"/>
  <c r="M256" i="3"/>
  <c r="M221" i="3"/>
  <c r="M184" i="3"/>
  <c r="M254" i="3"/>
  <c r="M222" i="3"/>
  <c r="M186" i="3"/>
  <c r="M173" i="3"/>
  <c r="M201" i="3"/>
  <c r="M223" i="3"/>
  <c r="M181" i="3"/>
  <c r="M259" i="3"/>
  <c r="M224" i="3"/>
  <c r="M185" i="3"/>
  <c r="M255" i="3"/>
  <c r="M225" i="3"/>
  <c r="M187" i="3"/>
  <c r="M191" i="3"/>
  <c r="M196" i="3"/>
  <c r="M253" i="3"/>
  <c r="M257" i="3"/>
  <c r="M189" i="3"/>
  <c r="M192" i="3"/>
  <c r="M194" i="3"/>
  <c r="M197" i="3"/>
  <c r="M14" i="3"/>
  <c r="M35" i="3"/>
  <c r="M99" i="3"/>
  <c r="M9" i="3"/>
  <c r="M10" i="3"/>
  <c r="M347" i="3"/>
  <c r="M264" i="3"/>
  <c r="M361" i="3"/>
  <c r="M281" i="3"/>
  <c r="M289" i="3"/>
  <c r="M16" i="3"/>
  <c r="M106" i="3"/>
  <c r="M107" i="3"/>
  <c r="M290" i="3"/>
  <c r="M282" i="3"/>
  <c r="M362" i="3"/>
  <c r="M291" i="3"/>
  <c r="M283" i="3"/>
  <c r="M363" i="3"/>
  <c r="M122" i="3"/>
  <c r="M129" i="3"/>
  <c r="M123" i="3"/>
  <c r="M124" i="3"/>
  <c r="M130" i="3"/>
  <c r="M125" i="3"/>
  <c r="M126" i="3"/>
  <c r="M134" i="3"/>
  <c r="M132" i="3"/>
  <c r="M143" i="3"/>
  <c r="M364" i="3"/>
  <c r="M284" i="3"/>
  <c r="M292" i="3"/>
  <c r="M365" i="3"/>
  <c r="M285" i="3"/>
  <c r="M293" i="3"/>
  <c r="M366" i="3"/>
  <c r="M286" i="3"/>
  <c r="M294" i="3"/>
  <c r="M367" i="3"/>
  <c r="M287" i="3"/>
  <c r="M295" i="3"/>
  <c r="M105" i="3"/>
  <c r="M29" i="3"/>
  <c r="M226" i="3"/>
  <c r="M227" i="3"/>
  <c r="M228" i="3"/>
  <c r="M229" i="3"/>
  <c r="M230" i="3"/>
  <c r="M231" i="3"/>
  <c r="M30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368" i="3"/>
  <c r="M371" i="3"/>
  <c r="M244" i="3"/>
  <c r="M245" i="3"/>
  <c r="M246" i="3"/>
  <c r="M271" i="3"/>
  <c r="M272" i="3"/>
  <c r="M268" i="3"/>
  <c r="M273" i="3"/>
  <c r="M274" i="3"/>
  <c r="M269" i="3"/>
  <c r="M270" i="3"/>
  <c r="M150" i="3"/>
  <c r="M135" i="3"/>
  <c r="M146" i="3"/>
  <c r="M136" i="3"/>
  <c r="M372" i="3"/>
  <c r="M11" i="3"/>
  <c r="M169" i="3"/>
  <c r="M83" i="3"/>
  <c r="M170" i="3"/>
  <c r="M84" i="3"/>
  <c r="M24" i="3"/>
  <c r="M21" i="3"/>
  <c r="M25" i="3"/>
  <c r="M20" i="3"/>
  <c r="M85" i="3"/>
  <c r="M5" i="3"/>
  <c r="M51" i="3"/>
  <c r="M3" i="3"/>
  <c r="M87" i="3"/>
  <c r="M88" i="3"/>
  <c r="M89" i="3"/>
  <c r="M90" i="3"/>
  <c r="M22" i="3"/>
  <c r="M171" i="3"/>
  <c r="M26" i="3"/>
  <c r="M27" i="3"/>
  <c r="M86" i="3"/>
  <c r="M37" i="3"/>
  <c r="M19" i="3"/>
  <c r="M6" i="3"/>
  <c r="M52" i="3"/>
  <c r="M4" i="3"/>
  <c r="M348" i="3"/>
  <c r="M355" i="3"/>
  <c r="M13" i="3"/>
  <c r="M373" i="3"/>
  <c r="M156" i="3"/>
  <c r="M147" i="3"/>
  <c r="M148" i="3"/>
  <c r="M247" i="3"/>
  <c r="M349" i="3"/>
  <c r="M149" i="3"/>
  <c r="M67" i="3"/>
  <c r="M33" i="3"/>
  <c r="M31" i="3"/>
  <c r="M36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63" i="3"/>
  <c r="M386" i="3"/>
  <c r="M18" i="3"/>
  <c r="M17" i="3"/>
  <c r="M68" i="3"/>
  <c r="M34" i="3"/>
  <c r="M32" i="3"/>
  <c r="M248" i="3"/>
  <c r="M41" i="3"/>
  <c r="M42" i="3"/>
  <c r="M43" i="3"/>
  <c r="M44" i="3"/>
  <c r="M39" i="3"/>
  <c r="M40" i="3"/>
  <c r="M28" i="3"/>
  <c r="M55" i="3"/>
  <c r="M249" i="3"/>
  <c r="M15" i="3"/>
  <c r="M387" i="3"/>
  <c r="M350" i="3"/>
  <c r="M78" i="3"/>
  <c r="M79" i="3"/>
  <c r="M49" i="3"/>
  <c r="M50" i="3"/>
  <c r="M159" i="3"/>
  <c r="M155" i="3"/>
  <c r="M2" i="3"/>
  <c r="M69" i="2"/>
  <c r="M72" i="2"/>
  <c r="M71" i="2"/>
  <c r="M66" i="2"/>
  <c r="M37" i="2"/>
  <c r="M36" i="2"/>
  <c r="M28" i="2"/>
  <c r="M27" i="2"/>
  <c r="M23" i="2"/>
  <c r="M22" i="2"/>
  <c r="M21" i="2"/>
  <c r="M20" i="2"/>
  <c r="M30" i="2"/>
  <c r="M29" i="2"/>
  <c r="M18" i="2"/>
  <c r="M16" i="2"/>
  <c r="M33" i="2"/>
  <c r="M32" i="2"/>
  <c r="M31" i="2"/>
  <c r="M26" i="2"/>
  <c r="M19" i="2"/>
  <c r="M17" i="2"/>
  <c r="M68" i="2"/>
  <c r="M67" i="2"/>
  <c r="M65" i="2"/>
  <c r="M64" i="2"/>
  <c r="M5" i="2"/>
  <c r="M6" i="2"/>
  <c r="M59" i="2"/>
  <c r="M4" i="2"/>
  <c r="M58" i="2"/>
  <c r="M15" i="2"/>
  <c r="M14" i="2"/>
  <c r="M62" i="2"/>
  <c r="M61" i="2"/>
  <c r="M55" i="2"/>
  <c r="M53" i="2"/>
  <c r="M13" i="2"/>
  <c r="M12" i="2"/>
  <c r="M50" i="2"/>
  <c r="M35" i="2"/>
  <c r="M44" i="2"/>
  <c r="M24" i="2"/>
  <c r="M42" i="2"/>
  <c r="M41" i="2"/>
  <c r="M11" i="2"/>
  <c r="M10" i="2"/>
  <c r="M63" i="2"/>
  <c r="M60" i="2"/>
  <c r="M70" i="2"/>
  <c r="M38" i="2"/>
  <c r="M57" i="2"/>
  <c r="M56" i="2"/>
  <c r="M54" i="2"/>
  <c r="M74" i="2"/>
  <c r="M52" i="2"/>
  <c r="M3" i="2"/>
  <c r="M9" i="2"/>
  <c r="M8" i="2"/>
  <c r="M7" i="2"/>
  <c r="M51" i="2"/>
  <c r="M73" i="2"/>
  <c r="M2" i="2"/>
  <c r="M49" i="2"/>
  <c r="M34" i="2"/>
  <c r="M48" i="2"/>
  <c r="M47" i="2"/>
  <c r="M46" i="2"/>
  <c r="M45" i="2"/>
  <c r="M43" i="2"/>
  <c r="M25" i="2"/>
  <c r="M40" i="2"/>
  <c r="M39" i="2"/>
  <c r="L38" i="1"/>
  <c r="L40" i="1"/>
  <c r="L14" i="1"/>
  <c r="U41" i="1" l="1"/>
  <c r="M41" i="1"/>
  <c r="R37" i="1"/>
  <c r="S37" i="1" s="1"/>
  <c r="L37" i="1"/>
  <c r="L41" i="1" s="1"/>
  <c r="U35" i="1"/>
  <c r="M35" i="1"/>
  <c r="R31" i="1"/>
  <c r="S31" i="1" s="1"/>
  <c r="L31" i="1"/>
  <c r="S35" i="1" l="1"/>
  <c r="L35" i="1"/>
  <c r="T35" i="1" s="1"/>
  <c r="V35" i="1" s="1"/>
  <c r="Y35" i="1" s="1"/>
  <c r="S41" i="1"/>
  <c r="T41" i="1" s="1"/>
  <c r="V41" i="1" s="1"/>
  <c r="Y41" i="1" s="1"/>
  <c r="U29" i="1" l="1"/>
  <c r="M29" i="1"/>
  <c r="L28" i="1"/>
  <c r="L26" i="1"/>
  <c r="R25" i="1"/>
  <c r="S25" i="1" s="1"/>
  <c r="L25" i="1"/>
  <c r="S29" i="1" l="1"/>
  <c r="L29" i="1"/>
  <c r="T29" i="1" s="1"/>
  <c r="V29" i="1" s="1"/>
  <c r="Y29" i="1" s="1"/>
  <c r="U23" i="1" l="1"/>
  <c r="M23" i="1"/>
  <c r="L22" i="1"/>
  <c r="L20" i="1"/>
  <c r="R19" i="1"/>
  <c r="S19" i="1" s="1"/>
  <c r="L19" i="1"/>
  <c r="L23" i="1" l="1"/>
  <c r="S23" i="1"/>
  <c r="T23" i="1" l="1"/>
  <c r="V23" i="1" s="1"/>
  <c r="Y23" i="1" s="1"/>
  <c r="L7" i="1"/>
  <c r="S7" i="1"/>
  <c r="S11" i="1" s="1"/>
  <c r="L8" i="1"/>
  <c r="L10" i="1"/>
  <c r="M11" i="1"/>
  <c r="U11" i="1"/>
  <c r="L11" i="1" l="1"/>
  <c r="T11" i="1" s="1"/>
  <c r="V11" i="1" s="1"/>
  <c r="Y11" i="1" s="1"/>
  <c r="U17" i="1" l="1"/>
  <c r="M17" i="1"/>
  <c r="L16" i="1"/>
  <c r="R13" i="1"/>
  <c r="S13" i="1" s="1"/>
  <c r="L13" i="1"/>
  <c r="L17" i="1" l="1"/>
  <c r="S17" i="1"/>
  <c r="T17" i="1" l="1"/>
  <c r="V17" i="1" s="1"/>
  <c r="Y17" i="1" s="1"/>
  <c r="AA4" i="1" s="1"/>
</calcChain>
</file>

<file path=xl/sharedStrings.xml><?xml version="1.0" encoding="utf-8"?>
<sst xmlns="http://schemas.openxmlformats.org/spreadsheetml/2006/main" count="7498" uniqueCount="1733">
  <si>
    <t>Источник информации (Номер реестровой записи, КП)</t>
  </si>
  <si>
    <t>Ссылка на страницу в сети Интернет</t>
  </si>
  <si>
    <t>Расчет цены</t>
  </si>
  <si>
    <t>Цена единицы лекарственного препарата с НДС, руб.</t>
  </si>
  <si>
    <r>
      <t>Цена единицы лекарственного препарата</t>
    </r>
    <r>
      <rPr>
        <u/>
        <sz val="11"/>
        <color theme="1"/>
        <rFont val="Times New Roman"/>
        <family val="1"/>
        <charset val="204"/>
      </rPr>
      <t xml:space="preserve"> без учета НДС, руб</t>
    </r>
    <r>
      <rPr>
        <sz val="11"/>
        <color theme="1"/>
        <rFont val="Times New Roman"/>
        <family val="1"/>
        <charset val="204"/>
      </rPr>
      <t>.</t>
    </r>
  </si>
  <si>
    <r>
      <t xml:space="preserve">Цена за единицу товара из ЖНВЛП, </t>
    </r>
    <r>
      <rPr>
        <u val="singleAccounting"/>
        <sz val="11"/>
        <color theme="1"/>
        <rFont val="Times New Roman"/>
        <family val="1"/>
        <charset val="204"/>
      </rPr>
      <t>без учета НДС, руб.</t>
    </r>
  </si>
  <si>
    <t xml:space="preserve">№ реестровой записи
</t>
  </si>
  <si>
    <t>Кол-во</t>
  </si>
  <si>
    <t>Цена Средневзвешанная, руб.</t>
  </si>
  <si>
    <t xml:space="preserve">* Начальная (максимальная) цена контракта: </t>
  </si>
  <si>
    <t>№ п/п</t>
  </si>
  <si>
    <t>Наименование ЛС</t>
  </si>
  <si>
    <t>ОКПД 2</t>
  </si>
  <si>
    <t>Единица измерения</t>
  </si>
  <si>
    <t>кол-во ЛОТОВ</t>
  </si>
  <si>
    <t xml:space="preserve"> Метод сопоставимых рыночных цен (анализа рыка) в соответствии с п. 2-6 ст. 22, 44-ФЗ</t>
  </si>
  <si>
    <t>Тарифный метод в соответствии с п. 8 ст. 22 Федерального закона 44-ФЗ</t>
  </si>
  <si>
    <t>Минимальная расчетная  цена за единицу (руб.)</t>
  </si>
  <si>
    <t>Референтная цена (руб.)</t>
  </si>
  <si>
    <t>Минимальная расчетная  цена за единицу с учетом НДС+ опт. Надбавка (руб.)</t>
  </si>
  <si>
    <t>НДС, %</t>
  </si>
  <si>
    <t>Оптовая надбавка, %</t>
  </si>
  <si>
    <t>Минимальная цена ИТОГ (руб.)</t>
  </si>
  <si>
    <t>НМЦК, руб.</t>
  </si>
  <si>
    <t xml:space="preserve">КП 1 </t>
  </si>
  <si>
    <t xml:space="preserve">Определение и обоснование начальной (максимальной) цены контракта проведено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Приказом Министерства здравоохранения РФ от 19 декабря 2019 г.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применения".
Информация о ценах производителей в соответствии с перечнем жизненно необходимых и важнейших лекарственных препаратов для медицинского применения, утвержденным распоряжением Правительства Российской Федерации от 12 октября 2019 г.  No 2406-р, постановлением Правительства Российской Федерации от 29.10.2010 № 865 «О государственном регулировании цен на лекарственные препараты, включенные в перечень жизненно необходимых и важнейших лекарственных препаратов»,  представлена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http://grls.rosminzdrav.ru/. 
</t>
  </si>
  <si>
    <t>шт</t>
  </si>
  <si>
    <r>
      <rPr>
        <sz val="11"/>
        <color rgb="FF000000"/>
        <rFont val="Times New Roman"/>
        <family val="1"/>
        <charset val="204"/>
      </rPr>
      <t>Цена единицы лекарственного препарата</t>
    </r>
    <r>
      <rPr>
        <u/>
        <sz val="11"/>
        <color rgb="FF000000"/>
        <rFont val="Times New Roman"/>
        <family val="1"/>
        <charset val="204"/>
      </rPr>
      <t xml:space="preserve"> без учета НДС, руб</t>
    </r>
    <r>
      <rPr>
        <sz val="11"/>
        <color rgb="FF000000"/>
        <rFont val="Times New Roman"/>
        <family val="1"/>
        <charset val="204"/>
      </rPr>
      <t>.</t>
    </r>
  </si>
  <si>
    <r>
      <rPr>
        <sz val="11"/>
        <color rgb="FF000000"/>
        <rFont val="Times New Roman"/>
        <family val="1"/>
        <charset val="204"/>
      </rPr>
      <t xml:space="preserve">Цена за единицу товара из ЖНВЛП, </t>
    </r>
    <r>
      <rPr>
        <u/>
        <sz val="11"/>
        <color rgb="FF000000"/>
        <rFont val="Times New Roman"/>
        <family val="1"/>
        <charset val="204"/>
      </rPr>
      <t>без учета НДС, руб.</t>
    </r>
  </si>
  <si>
    <t>21.20.10.147</t>
  </si>
  <si>
    <t>91,30/30</t>
  </si>
  <si>
    <t>мл</t>
  </si>
  <si>
    <t>21.20.10.254</t>
  </si>
  <si>
    <t>198,93/100</t>
  </si>
  <si>
    <t>21.20.10.169</t>
  </si>
  <si>
    <t>Цена единицы лекарственного препарата без учета НДС, руб.</t>
  </si>
  <si>
    <t>Цена за единицу товара из ЖНВЛП, без учета НДС, руб.</t>
  </si>
  <si>
    <t>242,99/50</t>
  </si>
  <si>
    <t>21.20.10.119</t>
  </si>
  <si>
    <t>436,90/10</t>
  </si>
  <si>
    <t>21.20.10.131</t>
  </si>
  <si>
    <t>49,84/28</t>
  </si>
  <si>
    <t>74,70/10/5</t>
  </si>
  <si>
    <t xml:space="preserve">Средневзвешенная цена </t>
  </si>
  <si>
    <t>АМБРОКСОЛ</t>
  </si>
  <si>
    <t>АМЛОДИПИН</t>
  </si>
  <si>
    <t>АЦЕТИЛСАЛИЦИЛОВАЯ КИСЛОТА</t>
  </si>
  <si>
    <t>АМИНОФИЛЛИН</t>
  </si>
  <si>
    <t>Раствор для приема внутрь и ингаляций, 7.5 мг/мл</t>
  </si>
  <si>
    <t>21.20.10.255</t>
  </si>
  <si>
    <t>Таблетки, 10 мг</t>
  </si>
  <si>
    <t>ОБЛЕПИХИ МАСЛО
(ГРЛС: ~, ОБЛЕПИХИ КРУШИНОВИДНОЙ ПЛОДОВ МАСЛО)</t>
  </si>
  <si>
    <t>Масло для приема внутрь, местного и наружного применения
(ГРЛС: Масло для приема внутрь местного и наружного применения)</t>
  </si>
  <si>
    <t>ИНСУЛИН-ИЗОФАН (ЧЕЛОВЕЧЕСКИЙ ГЕННО-ИНЖЕНЕРНЫЙ)
(ГРЛС: ИНСУЛИН-ИЗОФАН [ЧЕЛОВЕЧЕСКИЙ ГЕННО-ИНЖЕНЕРНЫЙ])</t>
  </si>
  <si>
    <t>Суспензия для подкожного введения, 100 ЕД/мл (ГРЛС: 100 МЕ/мл)</t>
  </si>
  <si>
    <t>Таблетки, покрытые оболочкой (ГРЛС: Таблетки кишечнорастворимые, покрытые оболочкой, Таблетки кишечнорастворимые покрытые пленочной оболочкой, Таблетки покрытые кишечнорастворимой оболочкой, Таблетки покрытые кишечнорастворимой пленочной оболочкой), 100 мг</t>
  </si>
  <si>
    <t>Раствор для внутривенного введения, 24 мг/мл</t>
  </si>
  <si>
    <t>№ 1526003794025000333</t>
  </si>
  <si>
    <t>https://zakupki.gov.ru/epz/contract/contractCard/payment-info-and-target-of-order.html?reestrNumber=1526003794025000333&amp;contractInfoId=101203299</t>
  </si>
  <si>
    <t>№ 2504805086626000094</t>
  </si>
  <si>
    <t>https://zakupki.gov.ru/epz/contract/contractCard/payment-info-and-target-of-order.html?reestrNumber=2504805086626000094&amp;contractInfoId=109220538</t>
  </si>
  <si>
    <t>№ 2321200063226000027</t>
  </si>
  <si>
    <t>https://zakupki.gov.ru/epz/contract/contractCard/payment-info-and-target-of-order.html?reestrNumber=2321200063226000027&amp;contractInfoId=107047725</t>
  </si>
  <si>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</si>
  <si>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</si>
  <si>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</si>
  <si>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</si>
  <si>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Код АТХ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</si>
  <si>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</si>
  <si>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</si>
  <si>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</si>
  <si>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</si>
  <si>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</si>
  <si>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</si>
  <si>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Дата вступления в силу</t>
  </si>
  <si>
    <t>Амброксол</t>
  </si>
  <si>
    <t>раствор для приема внутрь и ингаляций, 7.5 мг/мл, 100 мл - флаконы с капельницей (1)  - пачки картонные</t>
  </si>
  <si>
    <t xml:space="preserve">Вл.Вып.к.Перв.Уп.Втор.Уп.Пр.ОАО "Марбиофарм", Россия (1215001662); </t>
  </si>
  <si>
    <t>R05CB06</t>
  </si>
  <si>
    <t>ЛП-005658</t>
  </si>
  <si>
    <t>27.11.2020 
 500/20-20-ОПР</t>
  </si>
  <si>
    <t>4602876006894</t>
  </si>
  <si>
    <t>раствор для приема внутрь и ингаляций, 7.5 мг/мл, 100 мл - флаконы (1)  - пачки картонные</t>
  </si>
  <si>
    <t>4602876006870</t>
  </si>
  <si>
    <t>раствор для приема внутрь и ингаляций, 7.5 мг/мл, 50 мл - флаконы с капельницей (1)  - пачки картонные</t>
  </si>
  <si>
    <t>4602876006887</t>
  </si>
  <si>
    <t>раствор для приема внутрь и ингаляций, 7.5 мг/мл, 50 мл - флаконы (1)  - пачки картонные</t>
  </si>
  <si>
    <t>4602876006863</t>
  </si>
  <si>
    <t>Бераксол-СОЛОфарм</t>
  </si>
  <si>
    <t>раствор для приема внутрь и ингаляций, 7.5 мг/мл, 2 мл - тюбик-капельница (20)  - пачка картонная</t>
  </si>
  <si>
    <t xml:space="preserve">Вл.Вып.к.Перв.Уп.Втор.Уп.Пр.Общество с ограниченной ответственностью "Гротекс" (ООО "Гротекс"), Россия (7814459396); </t>
  </si>
  <si>
    <t>ЛП-004415</t>
  </si>
  <si>
    <t>4680013248093</t>
  </si>
  <si>
    <t>раствор для приема внутрь и ингаляций, 7.5 мг/мл, 1 мл - тюбик-капельница (20)  - пачка картонная</t>
  </si>
  <si>
    <t>4680013248079</t>
  </si>
  <si>
    <t>раствор для приема внутрь и ингаляций, 7.5 мг/мл, 2 мл - тюбик-капельница (10)  - пачка картонная</t>
  </si>
  <si>
    <t>4680013248055</t>
  </si>
  <si>
    <t>раствор для приема внутрь и ингаляций, 7.5 мг/мл, 1 мл - тюбик-капельница (10)  - пачка картонная</t>
  </si>
  <si>
    <t>4680013248031</t>
  </si>
  <si>
    <t>раствор для приема внутрь и ингаляций, 7.5 мг/мл, 4 мл - ампула (20)  - пачка картонная</t>
  </si>
  <si>
    <t>4670028224632</t>
  </si>
  <si>
    <t>раствор для приема внутрь и ингаляций, 7.5 мг/мл, 4 мл - ампула (10)  / в комплекте с растворителем (ампулы) 4 мл-10 шт / - пачка картонная</t>
  </si>
  <si>
    <t>4670028224649</t>
  </si>
  <si>
    <t>раствор для приема внутрь и ингаляций, 7.5 мг/мл, 4 мл - ампула (20)  / в комплекте с растворителем (ампулы) 4 мл-20 шт / - пачка картонная</t>
  </si>
  <si>
    <t>4670028224656</t>
  </si>
  <si>
    <t>раствор для приема внутрь и ингаляций, 7.5 мг/мл, 4 мл - ампула (10)  - пачка картонная</t>
  </si>
  <si>
    <t>4670028224625</t>
  </si>
  <si>
    <t>раствор для приема внутрь и ингаляций, 7.5 мг/мл, 50 мл - флакон (1)  / в комплекте со стаканом мерным / - пачка картонная</t>
  </si>
  <si>
    <t>4670028224601</t>
  </si>
  <si>
    <t>раствор для приема внутрь и ингаляций, 7.5 мг/мл, 100 мл - флакон (1)  / в комплекте со стаканом мерным / - пачка картонная</t>
  </si>
  <si>
    <t>4670028224618</t>
  </si>
  <si>
    <t>раствор для приема внутрь и ингаляций, 7.5 мг/мл, 1 мл - тюбик-капельница (10)  / в комплекте с растворителем (тюбик-капельницы) 1мл - 10шт / - пачка картонная</t>
  </si>
  <si>
    <t>4680013248116</t>
  </si>
  <si>
    <t>БРОКСИЛ</t>
  </si>
  <si>
    <t>раствор для приема внутрь и ингаляций, 7.5 мг/мл, 100 мл - флакон (1)  / в комплекте с мерным стаканом / - пачка картонная</t>
  </si>
  <si>
    <t xml:space="preserve">Вл.Общество с ограниченной ответственностью "Герта" (ООО "Герта"), Россия (7806561646); Вып.к.Перв.Уп.Втор.Уп.Пр.Общество с ограниченной ответственностью "Гротекс" (ООО "Гротекс"), Россия (7814459396); </t>
  </si>
  <si>
    <t>ЛП-006697</t>
  </si>
  <si>
    <t>18.03.2021 
 (142/20-21)</t>
  </si>
  <si>
    <t>4630098004480</t>
  </si>
  <si>
    <t>раствор для приема внутрь и ингаляций, 7.5 мг/мл, 50 мл - флакон (1)  / в комплекте с мерным стаканом / - пачка картонная</t>
  </si>
  <si>
    <t>4630098004473</t>
  </si>
  <si>
    <t>раствор для приема внутрь и ингаляций, 7.5 мг/мл, 40 мл - флакон (1)  / в комплекте с мерным стаканом / - пачка картонная</t>
  </si>
  <si>
    <t>4630098004466</t>
  </si>
  <si>
    <t>Амброксол-Фармстандарт</t>
  </si>
  <si>
    <t>раствор для приема внутрь и ингаляций, 7.5 мг/мл, 100 мл - флаконы (1)  / в комплекте с мерным шприцем, адаптером / - пачки картонные</t>
  </si>
  <si>
    <t xml:space="preserve">Вл.Вып.к.Перв.Уп.Втор.Уп.Пр.Открытое акционерное общество "Фармстандарт-Лексредства" (ОАО "Фармстандарт-Лексредства"), Россия (4631002737); </t>
  </si>
  <si>
    <t>ЛП-№(000279)-(РГ-RU)</t>
  </si>
  <si>
    <t>04.08.2021 
 (660/20-21)</t>
  </si>
  <si>
    <t>4601669015389</t>
  </si>
  <si>
    <t xml:space="preserve">Вл.Акционерное общество "ЭРКАФАРМ" (АО "ЭРКАФАРМ"), Россия, Россия (7701047916); Вып.к.Перв.Уп.Втор.Уп.Пр.Общество с ограниченной ответственностью "Тульская фармацевтическая фабрика" (ООО Тульская фармацевтическая фабрика), Россия (7105028574); </t>
  </si>
  <si>
    <t>ЛП-008381</t>
  </si>
  <si>
    <t>07.03.2023 
230/20-23</t>
  </si>
  <si>
    <t>4603905019762</t>
  </si>
  <si>
    <t>раствор для приема внутрь и ингаляций, 7.5 мг/мл, 100 мл - флаконы (1)  / в комплекте с мерной ложкой / - пачки картонные</t>
  </si>
  <si>
    <t>4603905019779</t>
  </si>
  <si>
    <t>раствор для приема внутрь и ингаляций, 7.5 мг/мл, 100 мл - флаконы (1)  / в комплекте с мерным стаканчиком / - пачки картонные</t>
  </si>
  <si>
    <t>4603905019045</t>
  </si>
  <si>
    <t>раствор для приема внутрь и ингаляций ~, 7.5 мг/мл, 4 мл - ампула (20)  - пачка картонная</t>
  </si>
  <si>
    <t>ЛП-№(001515)-(РГ-RU)</t>
  </si>
  <si>
    <t>27.03.2023 
25-7-4246801-ОПР-изм</t>
  </si>
  <si>
    <t>4630179305734</t>
  </si>
  <si>
    <t>раствор для приема внутрь и ингаляций ~, 7.5 мг/мл, 4 мл - ампула (10)  - пачка картонная</t>
  </si>
  <si>
    <t>4630179305727</t>
  </si>
  <si>
    <t>раствор для приема внутрь и ингаляций ~, 7.5 мг/мл, 2 мл - тюбик-капельница (20)  - пачка картонная</t>
  </si>
  <si>
    <t>4630179305796</t>
  </si>
  <si>
    <t>раствор для приема внутрь и ингаляций ~, 7.5 мг/мл, 2 мл - тюбик-капельница (10)  - пачка картонная</t>
  </si>
  <si>
    <t>4630179305833</t>
  </si>
  <si>
    <t>раствор для приема внутрь и ингаляций ~, 7.5 мг/мл, 1 мл - тюбик-капельница (20)  - пачка картонная</t>
  </si>
  <si>
    <t>4630179305819</t>
  </si>
  <si>
    <t>раствор для приема внутрь и ингаляций ~, 7.5 мг/мл, 1 мл - тюбик-капельница (10)  - пачка картонная</t>
  </si>
  <si>
    <t>4630179305826</t>
  </si>
  <si>
    <t>раствор для приема внутрь и ингаляций ~, 7.5 мг/мл, 1 мл - тюбик-капельница (10)  / в комплекте с растворителем (тюбик-капельницы) 1 мл -10 шт. / - пачка картонная</t>
  </si>
  <si>
    <t>4630179305840</t>
  </si>
  <si>
    <t>раствор для приема внутрь и ингаляций ~, 7.5 мг/мл, 100 мл - флакон (1)  / в комплекте со стаканом мерным / - пачка картонная</t>
  </si>
  <si>
    <t>4630179305710</t>
  </si>
  <si>
    <t>раствор для приема внутрь и ингаляций ~, 7.5 мг/мл, 50 мл - флакон (1)  / в комплекте со стаканом мерным / - пачка картонная</t>
  </si>
  <si>
    <t>4630179305703</t>
  </si>
  <si>
    <t>раствор для приема внутрь и ингаляций ~, 7.5 мг/мл, 4 мл - ампула (10)  / в комплекте с растворителем (ампулы) 4 мл-10 шт. / - пачка картонная</t>
  </si>
  <si>
    <t>4630179305741</t>
  </si>
  <si>
    <t>раствор для приема внутрь и ингаляций ~, 7.5 мг/мл, 4 мл - ампула (20)  / в комплекте с растворителем (ампулы) 4 мл-20 шт. / - пачка картонная</t>
  </si>
  <si>
    <t>4630179305758</t>
  </si>
  <si>
    <t>раствор для приема внутрь и ингаляций, 7.5 мг/мл, 100 мл - флаконы (1)  / в комплекте с мерным стаканчиком или мерной ложкой / - пачки картонные</t>
  </si>
  <si>
    <t xml:space="preserve">Вл.Вып.к.Перв.Уп.Втор.Уп.Пр.Общество с ограниченной ответственностью "Тульская фармацевтическая фабрика" (ООО Тульская фармацевтическая фабрика), Россия (7105028574); </t>
  </si>
  <si>
    <t>ЛП-№(002076)-(РГ-RU)</t>
  </si>
  <si>
    <t>14.07.2023 
25-7-4257377-изм</t>
  </si>
  <si>
    <t>4603905020072</t>
  </si>
  <si>
    <t>Амбробене</t>
  </si>
  <si>
    <t>раствор для приема внутрь и ингаляций, 7.5 мг/мл, 40 мл - флакон-капельницы (1)  - пачки картонные</t>
  </si>
  <si>
    <t xml:space="preserve">Вл.Тева Фармацевтические Предприятия Лтд, Израиль (557410149); Вып.к.Перв.Уп.Втор.Уп.Пр.Меркле ГмбХ, Германия (239707564); </t>
  </si>
  <si>
    <t>ЛП-№(002696)-(РГ-RU)</t>
  </si>
  <si>
    <t>11.09.2023 
25-7-4263422-изм</t>
  </si>
  <si>
    <t>4630013791983</t>
  </si>
  <si>
    <t>раствор для приема внутрь и ингаляций, 7.5 мг/мл, 100 мл - флакон-капельницы (1)  - пачки картонные</t>
  </si>
  <si>
    <t>4630013791976</t>
  </si>
  <si>
    <t>Лазолван</t>
  </si>
  <si>
    <t>раствор для приема внутрь и ингаляций, 7.5 мг/мл, 100 мл - флакон-капельница (1)  / в комплекте с мерным стаканчиком / - пачка  картонная</t>
  </si>
  <si>
    <t xml:space="preserve">Вл.А.Наттерманн энд Сие. ГмбХ, Германия (DE811160062); Вып.к.Перв.Уп.Втор.Уп.Пр.Институт де Ангели С.р.Л., Италия (IT10274200152); </t>
  </si>
  <si>
    <t>П N016159/01</t>
  </si>
  <si>
    <t>07.11.2023 
1689/20-23</t>
  </si>
  <si>
    <t>3664798048728</t>
  </si>
  <si>
    <t>раствор для приема внутрь и ингаляций ~, 7.5 мг/мл, 40 мл - флакон (1)  / в комплекте с мерным стаканом / - пачка картонная</t>
  </si>
  <si>
    <t>ЛП-№(002781)-(РГ-RU)</t>
  </si>
  <si>
    <t>23.11.2023 
25-7-4269604-изм</t>
  </si>
  <si>
    <t>4630179310837</t>
  </si>
  <si>
    <t>раствор для приема внутрь и ингаляций ~, 7.5 мг/мл, 50 мл - флакон (1)  / в комплекте с мерным стаканом / - пачка картонная</t>
  </si>
  <si>
    <t>4630179310844</t>
  </si>
  <si>
    <t>раствор для приема внутрь и ингаляций ~, 7.5 мг/мл, 100 мл - флакон (1)  / в комплекте с мерным стаканом / - пачка картонная</t>
  </si>
  <si>
    <t>4630179310851</t>
  </si>
  <si>
    <t>ОРВИС® Бронхо Амброксол</t>
  </si>
  <si>
    <t>раствор для приема внутрь и ингаляций, 7.5 мг/мл, 50 мл - флаконы (1)  / в комплекте со стаканом мерным / - пачки картонные</t>
  </si>
  <si>
    <t xml:space="preserve">Вл.Вып.к.Перв.Уп.Втор.Уп.Пр.Закрытое Акционерное Общество "ЭВАЛАР" (ЗАО "ЭВАЛАР"), Россия (2227000087); </t>
  </si>
  <si>
    <t>ЛП-№(003645)-(РГ-RU)</t>
  </si>
  <si>
    <t>25.01.2024 
25-7-4272915-ОПР-изм</t>
  </si>
  <si>
    <t>4602242011156</t>
  </si>
  <si>
    <t>раствор для приема внутрь и ингаляций, 7.5 мг/мл, 100 мл - флаконы (1)  / в комплекте со стаканом мерным / - пачки картонные</t>
  </si>
  <si>
    <t>4602242011170</t>
  </si>
  <si>
    <t>4602242011149</t>
  </si>
  <si>
    <t>4602242011163</t>
  </si>
  <si>
    <t>раствор для приема внутрь и ингаляций, 7.5 мг/мл, 100 мл - флаконы (1)  / в комплекте с стаканом мерным или ложкой мерной / - пачки картонные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</si>
  <si>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 Фарм" (ООО "Озон Фарм"), Россия (6345022831); </t>
  </si>
  <si>
    <t>ЛП-№(005674)-(РГ-RU)</t>
  </si>
  <si>
    <t>21.08.2024 
25-7-4296587-ОПР-изм</t>
  </si>
  <si>
    <t>4630015114360</t>
  </si>
  <si>
    <t>раствор для приема внутрь и ингаляций, 7.5 мг/мл, 40 мл - флаконы (1)  / в комплекте с стаканом мерным или ложкой мерной / - пачки картонные</t>
  </si>
  <si>
    <t>4630015114377</t>
  </si>
  <si>
    <t>раствор для приема внутрь и ингаляций, 7.5 мг/мл, 40 мл - флакон-капельницы (1)  / в комплекте с мерным стаканчиком / - пачки картонные</t>
  </si>
  <si>
    <t>01.11.2024 
25-7-4302577-изм</t>
  </si>
  <si>
    <t>раствор для приема внутрь и ингаляций, 7.5 мг/мл, 100 мл - флакон-капельницы (1)  / в комплекте с мерным стаканчиком / - пачки картонные</t>
  </si>
  <si>
    <t>Амброксол-ВЕРТЕКС</t>
  </si>
  <si>
    <t xml:space="preserve">Вл.Вып.к.Перв.Уп.Втор.Уп.Пр.Акционерное общество "ВЕРТЕКС" (АО "ВЕРТЕКС"), Россия (7810180435); </t>
  </si>
  <si>
    <t>ЛП-№(007252)-(РГ-RU)</t>
  </si>
  <si>
    <t>23.12.2024 
25-7-4311046-ОПР-изм</t>
  </si>
  <si>
    <t>4670033320688</t>
  </si>
  <si>
    <t>Лазолван®</t>
  </si>
  <si>
    <t>раствор для приема внутрь и ингаляций, 7.5 мг/мл, 100 мл - флакон - капельница (1)  / в комплекте с мерным стаканчиком / - пачка картонная</t>
  </si>
  <si>
    <t>ЛП-№(006325)-(РГ-RU)</t>
  </si>
  <si>
    <t>14.01.2025 
25-7-4311823-изм</t>
  </si>
  <si>
    <t>3664798060720</t>
  </si>
  <si>
    <t xml:space="preserve">Вл.Вып.к.Перв.Уп.Втор.Уп.Пр.Акционерное общество "Марбиофарм", Россия (1215001662); </t>
  </si>
  <si>
    <t>26.03.2025 
25-7-4319539-ОПР-изм</t>
  </si>
  <si>
    <t>раствор для приема внутрь и ингаляций, 7.5 мг/мл, 50 мл - флакон-капельницы (1)  - пачки картонные</t>
  </si>
  <si>
    <t xml:space="preserve">Вл.Общество с ограниченной ответственностью "Формула-ФР" (ООО "Формула-ФР"), Россия (7719757138); Вып.к.Перв.Уп.Втор.Уп.Пр.Общество с ограниченной ответственностью "Тульская фармацевтическая фабрика" (ООО Тульская фармацевтическая фабрика), Россия (7105028574); </t>
  </si>
  <si>
    <t>ЛП-№(007933)-(РГ-RU)</t>
  </si>
  <si>
    <t>03.04.2025 
25-7-4321037-изм</t>
  </si>
  <si>
    <t>4603905026470</t>
  </si>
  <si>
    <t>Амброксол Реневал</t>
  </si>
  <si>
    <t>раствор для приема внутрь и ингаляций, 7.5 мг/мл, 4 мл - тюбик-капельницы (15)  - пачки картонные</t>
  </si>
  <si>
    <t xml:space="preserve">Вл.Вып.к.Перв.Уп.Втор.Уп.Пр.Акционерное общество "Производственная фармацевтическая компания Обновление" (АО "ПФК Обновление"), Россия (5408151534); </t>
  </si>
  <si>
    <t>ЛП-№(003602)-(РГ-RU)</t>
  </si>
  <si>
    <t>02.07.2025 
952/20-25</t>
  </si>
  <si>
    <t>4603988049199</t>
  </si>
  <si>
    <t>Аскориксол</t>
  </si>
  <si>
    <t xml:space="preserve">Вл.Вып.к.Перв.Уп.Втор.Уп.Пр.Гленмарк Фармасьютикалз Лтд., Индия (AAACG2207L	); </t>
  </si>
  <si>
    <t>ЛП-№(000632)-(РГ-RU)</t>
  </si>
  <si>
    <t>21.07.2025 
1114/20-25</t>
  </si>
  <si>
    <t>8904091146949</t>
  </si>
  <si>
    <t>23.07.2025 
25-7-4330899-сниж</t>
  </si>
  <si>
    <t>раствор для приема внутрь и ингаляций, 7.5 мг/мл, 4 мл - тюбик-капельницы (10)  - пачки картонные</t>
  </si>
  <si>
    <t>01.10.2025 
1523/20-25</t>
  </si>
  <si>
    <t>4603988049205</t>
  </si>
  <si>
    <t>раствор для приема внутрь и ингаляций, 7.5 мг/мл, 4 мл - тюбик-капельницы (10)  / в комплекте с растворителем для приготовления лекарственных форм для инъекций: 0.9% натрия хлорида буфус (тюбик-капельницы) 4 мл -10 шт. / - пачки картонные</t>
  </si>
  <si>
    <t>4603988049175</t>
  </si>
  <si>
    <t>раствор для приема внутрь и ингаляций Не указано, 7.5 мг/мл, 50 мл - бутылки (1)  / в комплекте с ложкой мерной / - пачки картонные</t>
  </si>
  <si>
    <t xml:space="preserve">Вл.Общество с ограниченной ответственностью Химико фармацевтический концерн "МИР" (ООО ХФК "МИР"), Россия; Вып.к.Перв.Уп.Втор.Уп.Пр.Открытое акционерное общество Научно-производственный концерн "ЭСКОМ" (ОАО НПК "ЭСКОМ"), Россия; </t>
  </si>
  <si>
    <t>ЛП-№(007460)-(РГ-RU)</t>
  </si>
  <si>
    <t>26.11.2025 
1903/25-25</t>
  </si>
  <si>
    <t>4605453037229</t>
  </si>
  <si>
    <t>раствор для приема внутрь и ингаляций Не указано, 7.5 мг/мл, 50 мл - бутылки (1)  / в комплекте с ложкой мерной / - пакеты</t>
  </si>
  <si>
    <t xml:space="preserve">Вл.Общество с ограниченной ответственностью Химико фармацевтический концерн "МИР" (ООО ХФК "МИР"), Россия; Вып.к.Перв.Уп.Втор.Уп.Пр.Общество с ограниченной ответственностью Концерн "МИР" (ООО Концерн "МИР"), Россия (2634107082); </t>
  </si>
  <si>
    <t>05.12.2025 
1940/25-25</t>
  </si>
  <si>
    <t>4640207333097</t>
  </si>
  <si>
    <t>раствор для приема внутрь и ингаляций, 7.5 мг/мл, 40 мл - флаконы (1)  / в комплекте с мерным стаканчиком или мерной ложкой / - пачки картонные</t>
  </si>
  <si>
    <t>13.01.2026 
25-7-4351966-изм</t>
  </si>
  <si>
    <t>4603905020041</t>
  </si>
  <si>
    <t>Амброксол-ЭКОлаб</t>
  </si>
  <si>
    <t>раствор для приема внутрь и ингаляций Не указано, 7.5 мг/мл, 100 мл - флаконы (1)  / в комплекте с мерным стаканчиком или мерной ложкой / - пачки картонные</t>
  </si>
  <si>
    <t xml:space="preserve">Вл.Перв.Уп.Втор.Уп.Пр.Акционерное общество "ЭКОлаб" (АО "ЭКОлаб"), Россия; Вып.к.Акционерное общество "ЭКОлаб" (АО "ЭКОлаб"), Россия; </t>
  </si>
  <si>
    <t>ЛП-№(012603)-(РГ-RU)</t>
  </si>
  <si>
    <t>16.02.2026 
153/25-26</t>
  </si>
  <si>
    <t>4602546012958</t>
  </si>
  <si>
    <t>10.03.2026 
303/25-26</t>
  </si>
  <si>
    <t>Бронхоксол®</t>
  </si>
  <si>
    <t>раствор для приема внутрь и ингаляций Не указано, 7.5 мг/мл, 100 мл - флакон-капельницы (1)  / в комплекте с ложкой мерной / - пачки картонные</t>
  </si>
  <si>
    <t xml:space="preserve">Вл.Вып.к.Перв.Уп.Втор.Уп.Пр.Закрытое акционерное  общество "Московская фармацевтическая фабрика" (ЗАО "Московская фармацевтическая фабрика"), Россия (7711049567); </t>
  </si>
  <si>
    <t>ЛП-№(013269)-(РГ-RU)</t>
  </si>
  <si>
    <t>09.04.2026 
553/25-26</t>
  </si>
  <si>
    <t>4601429007838</t>
  </si>
  <si>
    <t>09.04.2026 
25-7-4359635-ОПР-изм</t>
  </si>
  <si>
    <t>раствор для приема внутрь и ингаляций, 7.5 мг/мл, 40 мл - флаконы (1)  / в комплекте с мерным стаканчиком или мерной ложечкой / - пачки картонные</t>
  </si>
  <si>
    <t>ЛП-004930</t>
  </si>
  <si>
    <t>02.09.2025 
1378/20-25</t>
  </si>
  <si>
    <t>4603905014002</t>
  </si>
  <si>
    <t>07.05.2026 
707/25-26</t>
  </si>
  <si>
    <t>Цена</t>
  </si>
  <si>
    <t>Амлодипин</t>
  </si>
  <si>
    <t>Амлодипин-Аджио</t>
  </si>
  <si>
    <t>таблетки, 10 мг, 10 шт. - упаковки ячейковые контурные (3)  - пачки картонные</t>
  </si>
  <si>
    <t xml:space="preserve">Вл.Аджио Фармацевтикалз Лтд, Индия; Вып.к.Перв.Уп.Втор.Уп.Пр.Аджио Фармацевтикалз Лтд, Индия; </t>
  </si>
  <si>
    <t>ЛП-000005</t>
  </si>
  <si>
    <t>22.12.2020 
 (716/2/20-20-ОПР)</t>
  </si>
  <si>
    <t>8901043006146</t>
  </si>
  <si>
    <t>таблетки, 5 мг, 10 шт. - упаковки ячейковые контурные (3)  - пачки картонные</t>
  </si>
  <si>
    <t>8901043006139</t>
  </si>
  <si>
    <t>таблетки, 10 мг, 10 шт. - упаковки ячейковые контурные (3)  - пачка картонная</t>
  </si>
  <si>
    <t>C08CA01</t>
  </si>
  <si>
    <t>ЛП-005384</t>
  </si>
  <si>
    <t>4602876006375</t>
  </si>
  <si>
    <t>таблетки, 10 мг, 10 шт. - упаковки ячейковые контурные (6)  - пачка картонная</t>
  </si>
  <si>
    <t>4602876006382</t>
  </si>
  <si>
    <t>таблетки, 10 мг, 10 шт. - упаковки ячейковые контурные (9)  - пачка картонная</t>
  </si>
  <si>
    <t>4602876006399</t>
  </si>
  <si>
    <t>таблетки, 5 мг, 20 шт. - упаковки ячейковые контурные (2)  - пачка картонная</t>
  </si>
  <si>
    <t>4602876006344</t>
  </si>
  <si>
    <t>таблетки, 5 мг, 20 шт. - упаковки ячейковые контурные (3)  - пачка картонная</t>
  </si>
  <si>
    <t>4602876006351</t>
  </si>
  <si>
    <t>таблетки, 5 мг, 20 шт. - упаковки ячейковые контурные (4)  - пачка картонная</t>
  </si>
  <si>
    <t>4602876006368</t>
  </si>
  <si>
    <t>Амлодипин-Биоком</t>
  </si>
  <si>
    <t xml:space="preserve">Вл.Вып.к.Перв.Уп.Втор.Уп.Пр.Биоком ЗАО, Россия; </t>
  </si>
  <si>
    <t>ЛС-001969</t>
  </si>
  <si>
    <t>4605949000898</t>
  </si>
  <si>
    <t>4605949000843</t>
  </si>
  <si>
    <t>Амлонг</t>
  </si>
  <si>
    <t>таблетки, 10 мг, 10 шт. - упаковки безъячейковые контурные (1)  - пачки картонные</t>
  </si>
  <si>
    <t xml:space="preserve">Вл.Вып.к.Перв.Уп.Втор.Уп.Пр.Микро Лабс Лимитед, Индия; </t>
  </si>
  <si>
    <t>ЛС-001987</t>
  </si>
  <si>
    <t>8901302058275</t>
  </si>
  <si>
    <t>таблетки, 10 мг, 10 шт. - упаковки безъячейковые контурные (3)  - пачки картонные</t>
  </si>
  <si>
    <t>8901302060223</t>
  </si>
  <si>
    <t>таблетки, 5 мг, 10 шт. - упаковки безъячейковые контурные (1)  - пачки картонные</t>
  </si>
  <si>
    <t>8901302058251</t>
  </si>
  <si>
    <t>таблетки, 5 мг, 10 шт. - упаковки безъячейковые контурные (3)  - пачки картонные</t>
  </si>
  <si>
    <t>8901302060216</t>
  </si>
  <si>
    <t>таблетки, 5 мг, 10 шт. - упаковки ячейковые контурные (2)  - пачки картонные</t>
  </si>
  <si>
    <t xml:space="preserve">Вл.РЕПЛЕК ФАРМ ООО Скопье, Республика Македония, Республика Македония; Вып.к.Перв.Уп.Втор.Уп.Пр.РЕПЛЕК ФАРМ ООО Скопье, Македония; </t>
  </si>
  <si>
    <t>ЛС-002020</t>
  </si>
  <si>
    <t>5310090001074</t>
  </si>
  <si>
    <t>таблетки, 10 мг, 10 шт. - упаковки ячейковые контурные (2)  - пачки картонные</t>
  </si>
  <si>
    <t>5310090001579</t>
  </si>
  <si>
    <t>5310090002712</t>
  </si>
  <si>
    <t>5310090002729</t>
  </si>
  <si>
    <t>Амлонорм</t>
  </si>
  <si>
    <t>таблетки, 5 мг, 20 шт. - блистеры (1)  - пачки картонные</t>
  </si>
  <si>
    <t xml:space="preserve">Вл.Вып.к.Перв.Уп.Втор.Уп.Пр.Адифарм ЕАД, Болгария (831539780); </t>
  </si>
  <si>
    <t>ЛСР-001055/10</t>
  </si>
  <si>
    <t>3800089811019</t>
  </si>
  <si>
    <t>таблетки, 5 мг, 10 шт. - блистеры (3)  - пачки картонные</t>
  </si>
  <si>
    <t>3800089811026</t>
  </si>
  <si>
    <t>таблетки, 10 мг, 20 шт. - блистеры (1)  - пачки картонные</t>
  </si>
  <si>
    <t>3800089811033</t>
  </si>
  <si>
    <t>таблетки, 10 мг, 10 шт. - блистеры (3)  - пачки картонные</t>
  </si>
  <si>
    <t>3800089811040</t>
  </si>
  <si>
    <t xml:space="preserve">Вл.Скан Биотек Лимитед, Индия (AAJCS2872G); Вып.к.Перв.Уп.Втор.Уп.Пр.Общество с ограниченной ответственностью "РОЗЛЕКС ФАРМ" (ООО "РОЗЛЕКС ФАРМ"), Россия (6911021581); </t>
  </si>
  <si>
    <t>ЛСР-001785/08</t>
  </si>
  <si>
    <t>4640018640957</t>
  </si>
  <si>
    <t>4640018640964</t>
  </si>
  <si>
    <t>таблетки, 10 мг, 30 шт. - банки (1)  - пачки картонные</t>
  </si>
  <si>
    <t>4640018640087</t>
  </si>
  <si>
    <t>таблетки, 5 мг, 30 шт. - банки (1)  - пачки картонные</t>
  </si>
  <si>
    <t>4640018640094</t>
  </si>
  <si>
    <t>Амлодипин-Чайкафарма</t>
  </si>
  <si>
    <t>таблетки, 5 мг, 10 шт. - блистеры (3)  - пачка картонная</t>
  </si>
  <si>
    <t xml:space="preserve">Вл.Вып.к.Перв.Уп.Втор.Уп.Пр.АО "Чайкафарма Высококачественные Лекарственные Средства", Болгария; </t>
  </si>
  <si>
    <t>ЛСР-009122/10</t>
  </si>
  <si>
    <t>3800200700512</t>
  </si>
  <si>
    <t>таблетки, 10 мг, 10 шт. - блистеры (3)  - пачка картонная</t>
  </si>
  <si>
    <t>3800200700529</t>
  </si>
  <si>
    <t>Нормодипин</t>
  </si>
  <si>
    <t>таблетки, 10 мг, 10 шт. - блистер (3)  - пачка  картонная</t>
  </si>
  <si>
    <t xml:space="preserve">Вл.ОАО "Гедеон Рихтер", Венгрия (HU10484878); Вып.к.Перв.Уп.Втор.Уп.Пр.АО "ГЕДЕОН РИХТЕР - РУС", Россия; </t>
  </si>
  <si>
    <t>П N012274/01</t>
  </si>
  <si>
    <t>4605469001740</t>
  </si>
  <si>
    <t>таблетки, 5 мг, 10 шт. - блистер (3)  - пачка  картонная</t>
  </si>
  <si>
    <t>4605469001733</t>
  </si>
  <si>
    <t>Амловас</t>
  </si>
  <si>
    <t xml:space="preserve">Вл.Вып.к.Перв.Уп.Втор.Уп.Пр.Юник Фармасьютикал Лабораториз (Отделение фирмы "Дж.Б.Кемикалс энд Фармасьютикалс Лтд"), Индия (AAACJ1482G); </t>
  </si>
  <si>
    <t>П N013253/01</t>
  </si>
  <si>
    <t>8901086010063</t>
  </si>
  <si>
    <t>Калчек</t>
  </si>
  <si>
    <t xml:space="preserve">Вл.Ипка Лабораториз Лимитед, Индия; Вып.к.Перв.Уп.Втор.Уп.Пр.Ипка Лабораториз Лтд, Индия; </t>
  </si>
  <si>
    <t>П N013168/01-2001</t>
  </si>
  <si>
    <t>8901079001269</t>
  </si>
  <si>
    <t>Амлодипин-Акрихин</t>
  </si>
  <si>
    <t>таблетки, 10 мг, 10 шт. - стрип (3)  - пачка  картонная</t>
  </si>
  <si>
    <t xml:space="preserve">Вл.Фармацевтический завод "ПОЛЬФАРМА" АО, Польша (NIP 5920202822); Вып.к.Перв.Уп.Втор.Уп.Пр.Юникем Лабораториз Лимитед, Индия (AAACU0551B); </t>
  </si>
  <si>
    <t>П N014140/01</t>
  </si>
  <si>
    <t>8901315227422</t>
  </si>
  <si>
    <t>таблетки, 5 мг, 10 шт. - стрип (3)  - пачка  картонная</t>
  </si>
  <si>
    <t>8901315227323</t>
  </si>
  <si>
    <t>Амлодипин-КРКА</t>
  </si>
  <si>
    <t>таблетки, 10 мг, 10 шт - упаковки ячейковые контурные (3)  - пачки картонные</t>
  </si>
  <si>
    <t xml:space="preserve">Вл.АО "КРКА, д.д., Ново место", Словения (SI 82646716); Вып.к.Перв.Уп.Втор.Уп.Пр.Общество с ограниченной ответственностью "КРКА-РУС" (ООО "КРКА-РУС"), Россия (5017036276); </t>
  </si>
  <si>
    <t>П N015578/01</t>
  </si>
  <si>
    <t>4610017701034</t>
  </si>
  <si>
    <t>таблетки, 5 мг, 10 шт - упаковки ячейковые контурные (3)  - пачки картонные</t>
  </si>
  <si>
    <t>4610017701003</t>
  </si>
  <si>
    <t xml:space="preserve">Вл.Вып.к.Перв.Уп.Втор.Уп.Пр.Марвел ЛайфСайнсез Пвт.Лтд, Индия; </t>
  </si>
  <si>
    <t>П N014406/01</t>
  </si>
  <si>
    <t>8901767221504</t>
  </si>
  <si>
    <t>Амлодипин-Прана</t>
  </si>
  <si>
    <t>таблетки, 10 мг, 10 шт. - упаковки ячейковые контурные (1)  - пачки картонные</t>
  </si>
  <si>
    <t xml:space="preserve">Вл.Вып.к.Перв.Уп.Втор.Уп.Пр.Пранафарм ООО, Россия (6316059876); </t>
  </si>
  <si>
    <t>ЛСР-000849/10</t>
  </si>
  <si>
    <t>4607020330702</t>
  </si>
  <si>
    <t>4607020330719</t>
  </si>
  <si>
    <t>4607020330726</t>
  </si>
  <si>
    <t>таблетки, 5 мг, 10 шт. - упаковки ячейковые контурные (1)  - пачки картонные</t>
  </si>
  <si>
    <t>4607020330672</t>
  </si>
  <si>
    <t>4607020330689</t>
  </si>
  <si>
    <t>4607020330696</t>
  </si>
  <si>
    <t>таблетки, 10 мг, 10 шт. - упаковки ячейковые контурные (5)  - пачки картонные</t>
  </si>
  <si>
    <t xml:space="preserve">Вл.Вып.к.Перв.Уп.Втор.Уп.Пр.ООО "Пранафарм", Россия; </t>
  </si>
  <si>
    <t>4607020333086</t>
  </si>
  <si>
    <t>таблетки, 10 мг, 10 шт. - упаковки ячейковые контурные (6)  - пачки картонные</t>
  </si>
  <si>
    <t>4607020333109</t>
  </si>
  <si>
    <t>таблетки, 10 мг, 10 шт. - упаковки ячейковые контурные (8)  - пачки картонные</t>
  </si>
  <si>
    <t>4607020333116</t>
  </si>
  <si>
    <t>таблетки, 5 мг, 10 шт. - упаковки ячейковые контурные (6)  - пачки картонные</t>
  </si>
  <si>
    <t>4607020333024</t>
  </si>
  <si>
    <t>таблетки, 10 мг, 10 шт. - упаковки ячейковые контурные (10)  - пачки картонные</t>
  </si>
  <si>
    <t>4607020333130</t>
  </si>
  <si>
    <t>таблетки, 5 мг, 10 шт. - упаковки ячейковые контурные (7)  - пачки картонные</t>
  </si>
  <si>
    <t>4607020333031</t>
  </si>
  <si>
    <t>таблетки, 5 мг, 10 шт. - упаковки ячейковые контурные (9)  - пачки картонные</t>
  </si>
  <si>
    <t>4607020333055</t>
  </si>
  <si>
    <t>таблетки, 5 мг, 10 шт. - упаковки ячейковые контурные (8)  - пачки картонные</t>
  </si>
  <si>
    <t>4607020333048</t>
  </si>
  <si>
    <t>таблетки, 5 мг, 10 шт. - упаковки ячейковые контурные (5)  - пачки картонные</t>
  </si>
  <si>
    <t>4607020333017</t>
  </si>
  <si>
    <t>таблетки, 5 мг, 10 шт. - упаковки ячейковые контурные (4)  - пачки картонные</t>
  </si>
  <si>
    <t>4607020333000</t>
  </si>
  <si>
    <t>таблетки, 10 мг, 10 шт. - упаковки ячейковые контурные (7)  - пачки картонные</t>
  </si>
  <si>
    <t>4607020333093</t>
  </si>
  <si>
    <t>таблетки, 10 мг, 10 шт. - упаковки ячейковые контурные (9)  - пачки картонные</t>
  </si>
  <si>
    <t>4607020333123</t>
  </si>
  <si>
    <t>таблетки, 5 мг, 10 шт. - упаковки ячейковые контурные (10)  - пачки картонные</t>
  </si>
  <si>
    <t>4607020333062</t>
  </si>
  <si>
    <t>таблетки, 10 мг, 10 шт. - упаковки ячейковые контурные (4)  - пачки картонные</t>
  </si>
  <si>
    <t>4607020333079</t>
  </si>
  <si>
    <t>Амлодипин Сандоз</t>
  </si>
  <si>
    <t xml:space="preserve">Вл.Сандоз д.д., Словения; Вып.к.Перв.Уп.Втор.Уп.Пр.Лек д.д., Словения (SI87916452); </t>
  </si>
  <si>
    <t>ЛСР-005229/09</t>
  </si>
  <si>
    <t>3838957029990</t>
  </si>
  <si>
    <t>3838957029983</t>
  </si>
  <si>
    <t xml:space="preserve">Вл.Лекфарм СООО, Республика Беларусь; Вып.к.Перв.Уп.Втор.Уп.Пр.СООО "Лекфарм", Республика Беларусь; </t>
  </si>
  <si>
    <t>ЛСР-004127/09</t>
  </si>
  <si>
    <t>4812608000490</t>
  </si>
  <si>
    <t xml:space="preserve">Вл.Вып.к.Перв.Уп.Втор.Уп.Пр.СООО "Лекфарм", Республика Беларусь; </t>
  </si>
  <si>
    <t>4812608000131</t>
  </si>
  <si>
    <t>Амлодипин Алкалоид</t>
  </si>
  <si>
    <t xml:space="preserve">Вл.Вып.к.Перв.Уп.Втор.Уп.Пр.АЛКАЛОИД АД Скопье, Республика Северная Македония (4030946257762); </t>
  </si>
  <si>
    <t>ЛСР-000877/09</t>
  </si>
  <si>
    <t>5310001880293</t>
  </si>
  <si>
    <t>таблетки, 10 мг, 15 шт. - упаковки ячейковые контурные (2)  - пачки картонные</t>
  </si>
  <si>
    <t>5310001880514</t>
  </si>
  <si>
    <t>13.04.2021 
 (197/20-21)</t>
  </si>
  <si>
    <t>4602876007389</t>
  </si>
  <si>
    <t>4602876007372</t>
  </si>
  <si>
    <t>4602876007365</t>
  </si>
  <si>
    <t>таблетки, 5 мг, 20 шт. - упаковки ячейковые контурные (1)  - пачки картонные</t>
  </si>
  <si>
    <t>4602876007358</t>
  </si>
  <si>
    <t>4602876007310</t>
  </si>
  <si>
    <t>4602876007341</t>
  </si>
  <si>
    <t>4602876007082</t>
  </si>
  <si>
    <t>4602876007334</t>
  </si>
  <si>
    <t>4602876007327</t>
  </si>
  <si>
    <t xml:space="preserve">Вл.Вып.к.Перв.Уп.Втор.Уп.Пр.ОАО "Гедеон Рихтер", Венгрия (HU10484878); </t>
  </si>
  <si>
    <t>ЛП-№(000148)-(РГ-RU)</t>
  </si>
  <si>
    <t>15.06.2021 
 (20-4-4174641-ОПР-изм)</t>
  </si>
  <si>
    <t>5997001371541</t>
  </si>
  <si>
    <t>5997001371640</t>
  </si>
  <si>
    <t>таблетки, 5 мг, 10 шт. - блистер (3)  - пачка картонная</t>
  </si>
  <si>
    <t xml:space="preserve">Вл.ОАО "Гедеон Рихтер", Венгрия (HU10484878); Перв.Уп.Втор.Уп.Пр.Акционерное общество "ГЕДЕОН РИХТЕР-РУС" (АО "ГЕДЕОН РИХТЕР-РУС"), Россия (5011016121); Вып.к.Акционерное общество "ГЕДЕОН РИХТЕР-РУС" (АО "ГЕДЕОН РИХТЕР-РУС"), Россия (5011016121); </t>
  </si>
  <si>
    <t>30.06.2021 
 (20-4-4177622-ОПР-изм)</t>
  </si>
  <si>
    <t>4605469004512</t>
  </si>
  <si>
    <t>таблетки, 10 мг, 10 шт. - блистер (3)  - пачка картонная</t>
  </si>
  <si>
    <t>4605469004536</t>
  </si>
  <si>
    <t xml:space="preserve">Вл.Пр.ОАО "Гедеон Рихтер", Венгрия (HU10484878); Перв.Уп.Втор.Уп.Акционерное общество "ГЕДЕОН РИХТЕР-РУС" (АО "ГЕДЕОН РИХТЕР-РУС"), Россия (5011016121); Вып.к.Акционерное общество "ГЕДЕОН РИХТЕР-РУС" (АО "ГЕДЕОН РИХТЕР-РУС"), Россия (5011016121); </t>
  </si>
  <si>
    <t>4605469004543</t>
  </si>
  <si>
    <t>4605469004529</t>
  </si>
  <si>
    <t xml:space="preserve">Вл.Акционерное общество "Новосибхимфарм" (АО "Новосибхимфарм"), Россия (5405101302); Вып.к.Перв.Уп.Втор.Уп.Пр.Акционерное общество "Валента Фармацевтика" (АО "Валента Фарм"), Россия (5050008117); </t>
  </si>
  <si>
    <t>Р N003983/01</t>
  </si>
  <si>
    <t>27.07.2021 
 (20-4-4180656-ОПР-изм)</t>
  </si>
  <si>
    <t>4602193009578</t>
  </si>
  <si>
    <t>ЛС-002220</t>
  </si>
  <si>
    <t>4602193009585</t>
  </si>
  <si>
    <t>Амлодипин Кардио</t>
  </si>
  <si>
    <t>таблетки, 10 мг, 10 шт. - контурная ячейковая  упаковка (3)  - пачка картонная</t>
  </si>
  <si>
    <t xml:space="preserve">Вл.Акционерное общество "АЛИУМ" (АО "АЛИУМ"), Россия (5077009710); Перв.Уп.Втор.Уп.Пр.Акционерное общество "АЛИУМ" (АО "АЛИУМ"), Россия (5077009710); Вып.к.Акционерное общество "АЛИУМ" (АО "АЛИУМ"), Россия (5077009710); </t>
  </si>
  <si>
    <t>Р N003062/01</t>
  </si>
  <si>
    <t>12.08.2021 
 (20-4-4182467-ОПР-изм)</t>
  </si>
  <si>
    <t>4605077005567</t>
  </si>
  <si>
    <t>таблетки, 5 мг, 30 шт. - банка (1)  - пачка картонная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</si>
  <si>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"Велфарм" (ООО "Велфарм"), Россия (7733691513); </t>
  </si>
  <si>
    <t>ЛП-004926</t>
  </si>
  <si>
    <t>06.10.2021 
 (20-4-4186396-ОПР-изм)</t>
  </si>
  <si>
    <t>4680136205690</t>
  </si>
  <si>
    <t>таблетки, 10 мг, 30 шт. - банка (1)  - пачка картонная</t>
  </si>
  <si>
    <t>4680136205904</t>
  </si>
  <si>
    <t>таблетки, 10 мг, 10 шт. - контурная ячейковая упаковка (6)  - пачка картонная</t>
  </si>
  <si>
    <t>4680136205799</t>
  </si>
  <si>
    <t>таблетки, 10 мг, 14 шт. - контурная ячейковая упаковка (4)  - пачка картонная</t>
  </si>
  <si>
    <t>4680136205874</t>
  </si>
  <si>
    <t>таблетки, 10 мг, 14 шт. - контурная ячейковая упаковка (3)  - пачка картонная</t>
  </si>
  <si>
    <t>4680136205867</t>
  </si>
  <si>
    <t>таблетки, 5 мг, 14 шт. - контурная ячейковая упаковка (4)  - пачка картонная</t>
  </si>
  <si>
    <t>4680136205669</t>
  </si>
  <si>
    <t>таблетки, 10 мг, 10 шт. - контурная ячейковая упаковка (5)  - пачка картонная</t>
  </si>
  <si>
    <t>4680136205782</t>
  </si>
  <si>
    <t>таблетки, 5 мг, 10 шт. - контурная ячейковая упаковка (7)  - пачка картонная</t>
  </si>
  <si>
    <t>4680136205591</t>
  </si>
  <si>
    <t>таблетки, 10 мг, 14 шт. - контурная ячейковая упаковка (1)  - пачка картонная</t>
  </si>
  <si>
    <t>4680136205843</t>
  </si>
  <si>
    <t>таблетки, 10 мг, 10 шт. - контурная ячейковая упаковка (4)  - пачка картонная</t>
  </si>
  <si>
    <t>4680136205775</t>
  </si>
  <si>
    <t>таблетки, 5 мг, 14 шт. - контурная ячейковая упаковка (3)  - пачка картонная</t>
  </si>
  <si>
    <t>4680136205652</t>
  </si>
  <si>
    <t>таблетки, 5 мг, 10 шт. - контурная ячейковая упаковка (6)  - пачка картонная</t>
  </si>
  <si>
    <t>4680136205584</t>
  </si>
  <si>
    <t>таблетки, 10 мг, 7 шт. - контурная ячейковая упаковка (4)  - пачка картонная</t>
  </si>
  <si>
    <t>4680136205737</t>
  </si>
  <si>
    <t>таблетки, 5 мг, 10 шт. - контурная ячейковая упаковка (5)  - пачка картонная</t>
  </si>
  <si>
    <t>4680136205577</t>
  </si>
  <si>
    <t>таблетки, 10 мг, 10 шт. - контурная ячейковая упаковка (10)  - пачка картонная</t>
  </si>
  <si>
    <t>4680136205836</t>
  </si>
  <si>
    <t>таблетки, 5 мг, 14 шт. - контурная ячейковая упаковка (2)  - пачка картонная</t>
  </si>
  <si>
    <t>4680136205645</t>
  </si>
  <si>
    <t>таблетки, 5 мг, 10 шт. - контурная ячейковая упаковка (4)  - пачка картонная</t>
  </si>
  <si>
    <t>4680136205560</t>
  </si>
  <si>
    <t>таблетки, 10 мг, 10 шт. - контурная ячейковая упаковка (9)  - пачка картонная</t>
  </si>
  <si>
    <t>4680136205829</t>
  </si>
  <si>
    <t>таблетки, 10 мг, 7 шт. - контурная ячейковая упаковка (3)  - пачка картонная</t>
  </si>
  <si>
    <t>4680136205720</t>
  </si>
  <si>
    <t>таблетки, 5 мг, 14 шт. - контурная ячейковая упаковка (1)  - пачка картонная</t>
  </si>
  <si>
    <t>4680136205638</t>
  </si>
  <si>
    <t>таблетки, 10 мг, 10 шт. - контурная ячейковая упаковка (8)  - пачка картонная</t>
  </si>
  <si>
    <t>4680136205812</t>
  </si>
  <si>
    <t>таблетки, 5 мг, 10 шт. - контурная ячейковая упаковка (10)  - пачка картонная</t>
  </si>
  <si>
    <t>4680136205621</t>
  </si>
  <si>
    <t>таблетки, 5 мг, 7 шт. - контурная ячейковая упаковка (4)  - пачка картонная</t>
  </si>
  <si>
    <t>4680136205522</t>
  </si>
  <si>
    <t>таблетки, 10 мг, 7 шт. - контурная ячейковая упаковка (2)  - пачка картонная</t>
  </si>
  <si>
    <t>4680136205713</t>
  </si>
  <si>
    <t>таблетки, 5 мг, 10 шт. - контурная ячейковая упаковка (9)  - пачка картонная</t>
  </si>
  <si>
    <t>4680136205614</t>
  </si>
  <si>
    <t>таблетки, 5 мг, 7 шт. - контурная ячейковая упаковка (3)  - пачка картонная</t>
  </si>
  <si>
    <t>4680136205515</t>
  </si>
  <si>
    <t>таблетки, 10 мг, 10 шт. - контурная ячейковая упаковка (7)  - пачка картонная</t>
  </si>
  <si>
    <t>4680136205805</t>
  </si>
  <si>
    <t>таблетки, 5 мг, 10 шт. - контурная ячейковая упаковка (8)  - пачка картонная</t>
  </si>
  <si>
    <t>4680136205607</t>
  </si>
  <si>
    <t>таблетки, 5 мг, 7 шт. - контурная ячейковая  упаковка (2)  - пачка картонная</t>
  </si>
  <si>
    <t>4680136205508</t>
  </si>
  <si>
    <t>таблетки, 10 мг, 7 шт. - контурная ячейковая упаковка (1)  - пачка картонная</t>
  </si>
  <si>
    <t>4680136205706</t>
  </si>
  <si>
    <t>таблетки, 5 мг, 7 шт. - контурная ячейковая  упаковка (1)  - пачка картонная</t>
  </si>
  <si>
    <t>4680136205492</t>
  </si>
  <si>
    <t>таблетки, 10 мг, 14 шт. - контурная ячейковая упаковка (2)  - пачка картонная</t>
  </si>
  <si>
    <t>4680136205850</t>
  </si>
  <si>
    <t>4680136205744</t>
  </si>
  <si>
    <t>4680136205768</t>
  </si>
  <si>
    <t>4680136205751</t>
  </si>
  <si>
    <t>4680136205553</t>
  </si>
  <si>
    <t>4680136205539</t>
  </si>
  <si>
    <t>4680136205546</t>
  </si>
  <si>
    <t>АМЛОДИПИН-АЛИУМ</t>
  </si>
  <si>
    <t>таблетки, 5 мг, 10 шт. - контурная ячейковая упаковка (3)  - пачка картонная</t>
  </si>
  <si>
    <t>26.10.2021 
 (994/20-21)</t>
  </si>
  <si>
    <t>4605077017683</t>
  </si>
  <si>
    <t>01.11.2021 
 (1033/20-21)</t>
  </si>
  <si>
    <t>4605077017690</t>
  </si>
  <si>
    <t>таблетки, 5 мг, 7 шт. - контурная ячейковая упаковка (1)  - пачка картонная</t>
  </si>
  <si>
    <t xml:space="preserve">Вл.Общество с ограниченной ответственностью "Брайт Вэй" (ООО "Брайт Вэй"), Россия (7743143160); Вып.к.Перв.Уп.Втор.Уп.Пр.Общество с ограниченной ответственностью "Велфарм" (ООО "Велфарм"), Россия (7733691513); </t>
  </si>
  <si>
    <t>ЛП-007271</t>
  </si>
  <si>
    <t>24.11.2021 
 (1168/20-21)</t>
  </si>
  <si>
    <t>4680136203511</t>
  </si>
  <si>
    <t>таблетки, 5 мг, 10 шт. - контурная ячейковая упаковка (2)  - пачка картонная</t>
  </si>
  <si>
    <t>4680136203566</t>
  </si>
  <si>
    <t>4680136203573</t>
  </si>
  <si>
    <t>4680136203580</t>
  </si>
  <si>
    <t>4680136203597</t>
  </si>
  <si>
    <t>4680136203603</t>
  </si>
  <si>
    <t>4680136203610</t>
  </si>
  <si>
    <t>4680136203627</t>
  </si>
  <si>
    <t>4680136203634</t>
  </si>
  <si>
    <t>4680136203641</t>
  </si>
  <si>
    <t>4680136203672</t>
  </si>
  <si>
    <t>4680136203689</t>
  </si>
  <si>
    <t>таблетки, 5 мг, 7 шт. - банка (1)  - пачка картонная</t>
  </si>
  <si>
    <t>4680136203696</t>
  </si>
  <si>
    <t>таблетки, 5 мг, 20 шт. - банка (1)  - пачка картонная</t>
  </si>
  <si>
    <t>4680136203726</t>
  </si>
  <si>
    <t>4680136203757</t>
  </si>
  <si>
    <t>таблетки, 5 мг, 40 шт. - банка (1)  - пачка картонная</t>
  </si>
  <si>
    <t>4680136203764</t>
  </si>
  <si>
    <t>таблетки, 5 мг, 42 шт. - банка (1)  - пачка картонная</t>
  </si>
  <si>
    <t>4680136203771</t>
  </si>
  <si>
    <t>таблетки, 5 мг, 50 шт. - банка (1)  - пачка картонная</t>
  </si>
  <si>
    <t>4680136203788</t>
  </si>
  <si>
    <t>таблетки, 5 мг, 56 шт. - банка (1)  - пачка картонная</t>
  </si>
  <si>
    <t>4680136203795</t>
  </si>
  <si>
    <t>таблетки, 5 мг, 60 шт. - банка (1)  - пачка картонная</t>
  </si>
  <si>
    <t>4680136203801</t>
  </si>
  <si>
    <t>таблетки, 5 мг, 70 шт. - банка (1)  - пачка картонная</t>
  </si>
  <si>
    <t>4680136203818</t>
  </si>
  <si>
    <t>таблетки, 5 мг, 80 шт. - банка (1)  - пачка картонная</t>
  </si>
  <si>
    <t>4680136203825</t>
  </si>
  <si>
    <t>таблетки, 5 мг, 90 шт. - банка (1)  - пачка картонная</t>
  </si>
  <si>
    <t>4680136203832</t>
  </si>
  <si>
    <t>таблетки, 5 мг, 100 шт. - банка (1)  - пачка картонная</t>
  </si>
  <si>
    <t>4680136203849</t>
  </si>
  <si>
    <t>таблетки, 10 мг, 10 шт. - контурная ячейковая упаковка (2)  - пачка картонная</t>
  </si>
  <si>
    <t>4680136203900</t>
  </si>
  <si>
    <t>таблетки, 10 мг, 10 шт. - контурная ячейковая упаковка (3)  - пачка картонная</t>
  </si>
  <si>
    <t>4680136203924</t>
  </si>
  <si>
    <t>4680136203931</t>
  </si>
  <si>
    <t>4680136203948</t>
  </si>
  <si>
    <t>4680136203955</t>
  </si>
  <si>
    <t>4680136203962</t>
  </si>
  <si>
    <t>4680136203979</t>
  </si>
  <si>
    <t>4680136203986</t>
  </si>
  <si>
    <t>4680136203993</t>
  </si>
  <si>
    <t>4680136204020</t>
  </si>
  <si>
    <t>4680136204037</t>
  </si>
  <si>
    <t>таблетки, 10 мг, 20 шт. - банка (1)  - пачка картонная</t>
  </si>
  <si>
    <t>4680136204075</t>
  </si>
  <si>
    <t>4680136204105</t>
  </si>
  <si>
    <t>таблетки, 10 мг, 40 шт. - банка (1)  - пачка картонная</t>
  </si>
  <si>
    <t>4680136204112</t>
  </si>
  <si>
    <t>таблетки, 10 мг, 42 шт. - банка (1)  - пачка картонная</t>
  </si>
  <si>
    <t>4680136204129</t>
  </si>
  <si>
    <t>таблетки, 10 мг, 50 шт. - банка (1)  - пачка картонная</t>
  </si>
  <si>
    <t>4680136204136</t>
  </si>
  <si>
    <t>таблетки, 10 мг, 56 шт. - банка (1)  - пачка картонная</t>
  </si>
  <si>
    <t>4680136204143</t>
  </si>
  <si>
    <t>таблетки, 10 мг, 60 шт. - банка (1)  - пачка картонная</t>
  </si>
  <si>
    <t>4680136204150</t>
  </si>
  <si>
    <t>таблетки, 10 мг, 70 шт. - банка (1)  - пачка картонная</t>
  </si>
  <si>
    <t>4680136204174</t>
  </si>
  <si>
    <t>таблетки, 10 мг, 80 шт. - банка (1)  - пачка картонная</t>
  </si>
  <si>
    <t>4680136204167</t>
  </si>
  <si>
    <t>таблетки, 10 мг, 90 шт. - банка (1)  - пачка картонная</t>
  </si>
  <si>
    <t>4680136204181</t>
  </si>
  <si>
    <t>таблетки, 10 мг, 100 шт. - банка (1)  - пачка картонная</t>
  </si>
  <si>
    <t>4680136204198</t>
  </si>
  <si>
    <t>таблетки, 5 мг, 7 шт. - контурная ячейковая упаковка (2)  - пачка картонная</t>
  </si>
  <si>
    <t>01.03.2022 
128/20-22</t>
  </si>
  <si>
    <t>4680136203528</t>
  </si>
  <si>
    <t>4680136203542</t>
  </si>
  <si>
    <t>таблетки, 5 мг, 10 шт. - контурная ячейковая упаковка (1)  - пачка картонная</t>
  </si>
  <si>
    <t>4680136203559</t>
  </si>
  <si>
    <t>4680136203658</t>
  </si>
  <si>
    <t>4680136203665</t>
  </si>
  <si>
    <t>таблетки, 5 мг, 10 шт. - банка (1)  - пачка картонная</t>
  </si>
  <si>
    <t>4680136203702</t>
  </si>
  <si>
    <t>таблетки, 5 мг, 14 шт. - банка (1)  - пачка картонная</t>
  </si>
  <si>
    <t>4680136203719</t>
  </si>
  <si>
    <t>таблетки, 5 мг, 28 шт. - банка (1)  - пачка картонная</t>
  </si>
  <si>
    <t>4680136203740</t>
  </si>
  <si>
    <t>4680136203856</t>
  </si>
  <si>
    <t>4680136203863</t>
  </si>
  <si>
    <t>4680136203887</t>
  </si>
  <si>
    <t>таблетки, 10 мг, 10 шт. - контурная ячейковая упаковка (1)  - пачка картонная</t>
  </si>
  <si>
    <t>4680136203894</t>
  </si>
  <si>
    <t>4680136204006</t>
  </si>
  <si>
    <t>4680136204013</t>
  </si>
  <si>
    <t>таблетки, 10 мг, 7 шт. - банка (1)  - пачка картонная</t>
  </si>
  <si>
    <t>4680136204044</t>
  </si>
  <si>
    <t>таблетки, 10 мг, 10 шт. - банка (1)  - пачка картонная</t>
  </si>
  <si>
    <t>4680136204051</t>
  </si>
  <si>
    <t>таблетки, 10 мг, 14 шт. - банка (1)  - пачка картонная</t>
  </si>
  <si>
    <t>4680136204068</t>
  </si>
  <si>
    <t>таблетки, 10 мг, 28 шт. - банка (1)  - пачка картонная</t>
  </si>
  <si>
    <t>4680136204099</t>
  </si>
  <si>
    <t>05.05.2022 
437/20-22</t>
  </si>
  <si>
    <t>4680136203535</t>
  </si>
  <si>
    <t>таблетки, 5 мг, 21 шт. - банка (1)  - пачка картонная</t>
  </si>
  <si>
    <t>4680136203733</t>
  </si>
  <si>
    <t>4680136203870</t>
  </si>
  <si>
    <t>таблетки, 10 мг, 21 шт. - банка (1)  - пачка картонная</t>
  </si>
  <si>
    <t>4680136204082</t>
  </si>
  <si>
    <t xml:space="preserve">Вл.Общество с ограниченной ответственностью "ЭЛЗАФАРМ" (ООО "ЭЛЗАФАРМ"), Россия (7735190248); Вып.к.Перв.Уп.Втор.Уп.Пр.Общество с ограниченной ответственностью "Велфарм" (ООО "Велфарм"), Россия (7733691513); </t>
  </si>
  <si>
    <t>ЛП-007677</t>
  </si>
  <si>
    <t>01.07.2022 
25-7-4215767-изм</t>
  </si>
  <si>
    <t>4680136216795</t>
  </si>
  <si>
    <t>4680136216801</t>
  </si>
  <si>
    <t>4680136216818</t>
  </si>
  <si>
    <t>4680136216825</t>
  </si>
  <si>
    <t>4680136216832</t>
  </si>
  <si>
    <t>4680136216849</t>
  </si>
  <si>
    <t>4680136216856</t>
  </si>
  <si>
    <t>4680136216863</t>
  </si>
  <si>
    <t>4680136216870</t>
  </si>
  <si>
    <t>4680136216887</t>
  </si>
  <si>
    <t>4680136216894</t>
  </si>
  <si>
    <t>4680136216900</t>
  </si>
  <si>
    <t>4680136216917</t>
  </si>
  <si>
    <t>4680136216924</t>
  </si>
  <si>
    <t>4680136216931</t>
  </si>
  <si>
    <t>4680136216948</t>
  </si>
  <si>
    <t>таблетки, 10 мг, 10 шт. - контурная ячейковая упаковка (1)  - пачка  картонная</t>
  </si>
  <si>
    <t>4680136216658</t>
  </si>
  <si>
    <t>таблетки, 10 мг, 10 шт. - контурная ячейковая упаковка (2)  - пачка  картонная</t>
  </si>
  <si>
    <t>4680136216665</t>
  </si>
  <si>
    <t>таблетки, 10 мг, 10 шт. - контурная ячейковая упаковка (3)  - пачка  картонная</t>
  </si>
  <si>
    <t>4680136216672</t>
  </si>
  <si>
    <t>таблетки, 10 мг, 10 шт. - контурная ячейковая упаковка (4)  - пачка  картонная</t>
  </si>
  <si>
    <t>4680136216689</t>
  </si>
  <si>
    <t>таблетки, 10 мг, 10 шт. - контурная ячейковая упаковка (5)  - пачка  картонная</t>
  </si>
  <si>
    <t>4680136216696</t>
  </si>
  <si>
    <t>таблетки, 10 мг, 10 шт. - контурная ячейковая упаковка (6)  - пачка  картонная</t>
  </si>
  <si>
    <t>4680136216702</t>
  </si>
  <si>
    <t>таблетки, 10 мг, 10 шт. - контурная ячейковая упаковка (7)  - пачка  картонная</t>
  </si>
  <si>
    <t>4680136216719</t>
  </si>
  <si>
    <t>таблетки, 10 мг, 10 шт. - контурная ячейковая упаковка (8)  - пачка  картонная</t>
  </si>
  <si>
    <t>4680136216726</t>
  </si>
  <si>
    <t>таблетки, 10 мг, 10 шт. - контурная ячейковая упаковка (9)  - пачка  картонная</t>
  </si>
  <si>
    <t>4680136216733</t>
  </si>
  <si>
    <t>таблетки, 10 мг, 10 шт. - контурная ячейковая упаковка (10)  - пачка  картонная</t>
  </si>
  <si>
    <t>4680136216740</t>
  </si>
  <si>
    <t>таблетки, 10 мг, 14 шт. - контурная ячейковая упаковка (1)  - пачка  картонная</t>
  </si>
  <si>
    <t>4680136216757</t>
  </si>
  <si>
    <t>таблетки, 10 мг, 14 шт. - контурная ячейковая упаковка (2)  - пачка  картонная</t>
  </si>
  <si>
    <t>4680136216764</t>
  </si>
  <si>
    <t>таблетки, 10 мг, 14 шт. - контурная ячейковая упаковка (3)  - пачка  картонная</t>
  </si>
  <si>
    <t>4680136216771</t>
  </si>
  <si>
    <t>таблетки, 10 мг, 14 шт. - контурная ячейковая упаковка (4)  - пачка  картонная</t>
  </si>
  <si>
    <t>4680136216788</t>
  </si>
  <si>
    <t>таблетки, 10 мг, 7 шт. - контурная ячейковая упаковка (1)  - пачка  картонная</t>
  </si>
  <si>
    <t>4680136216610</t>
  </si>
  <si>
    <t>таблетки, 10 мг, 7 шт. - контурная ячейковая упаковка (2)  - пачка  картонная</t>
  </si>
  <si>
    <t>4680136216627</t>
  </si>
  <si>
    <t>таблетки, 10 мг, 7 шт. - контурная ячейковая упаковка (3)  - пачка  картонная</t>
  </si>
  <si>
    <t>4680136216634</t>
  </si>
  <si>
    <t>таблетки, 10 мг, 7 шт. - контурная ячейковая упаковка (4)  - пачка  картонная</t>
  </si>
  <si>
    <t>4680136216641</t>
  </si>
  <si>
    <t>4680136216450</t>
  </si>
  <si>
    <t>4680136216467</t>
  </si>
  <si>
    <t>4680136216474</t>
  </si>
  <si>
    <t>4680136216481</t>
  </si>
  <si>
    <t>таблетки, 5 мг, 21 шт. - банки (1)  - пачка картонная</t>
  </si>
  <si>
    <t>4680136216498</t>
  </si>
  <si>
    <t>4680136216504</t>
  </si>
  <si>
    <t>4680136216511</t>
  </si>
  <si>
    <t>4680136216528</t>
  </si>
  <si>
    <t>4680136216535</t>
  </si>
  <si>
    <t>4680136216542</t>
  </si>
  <si>
    <t>4680136216559</t>
  </si>
  <si>
    <t>4680136216566</t>
  </si>
  <si>
    <t>4680136216573</t>
  </si>
  <si>
    <t>4680136216580</t>
  </si>
  <si>
    <t>4680136216597</t>
  </si>
  <si>
    <t>4680136216603</t>
  </si>
  <si>
    <t>таблетки, 5 мг, 14 шт. - контурная ячейковая упаковка (1)  - пачка  картонная</t>
  </si>
  <si>
    <t>4680136216412</t>
  </si>
  <si>
    <t>таблетки, 5 мг, 14 шт. - контурная ячейковая упаковка (2)  - пачка  картонная</t>
  </si>
  <si>
    <t>4680136216429</t>
  </si>
  <si>
    <t>таблетки, 5 мг, 14 шт. - контурная ячейковая упаковка (3)  - пачка  картонная</t>
  </si>
  <si>
    <t>4680136216436</t>
  </si>
  <si>
    <t>таблетки, 5 мг, 14 шт. - контурная ячейковая упаковка (4)  - пачка  картонная</t>
  </si>
  <si>
    <t>4680136216443</t>
  </si>
  <si>
    <t>таблетки, 5 мг, 10 шт. - контурная ячейковая упаковка (1)  - пачка  картонная</t>
  </si>
  <si>
    <t>4680136216313</t>
  </si>
  <si>
    <t>таблетки, 5 мг, 10 шт. - контурная ячейковая упаковка (2)  - пачка  картонная</t>
  </si>
  <si>
    <t>4680136216320</t>
  </si>
  <si>
    <t>таблетки, 5 мг, 10 шт. - контурная ячейковая упаковка (3)  - пачка  картонная</t>
  </si>
  <si>
    <t>4680136216337</t>
  </si>
  <si>
    <t>таблетки, 5 мг, 10 шт. - контурная ячейковая упаковка (4)  - пачка  картонная</t>
  </si>
  <si>
    <t>4680136216344</t>
  </si>
  <si>
    <t>таблетки, 5 мг, 10 шт. - контурная ячейковая упаковка (5)  - пачка  картонная</t>
  </si>
  <si>
    <t>4680136216351</t>
  </si>
  <si>
    <t>таблетки, 5 мг, 10 шт. - контурная ячейковая упаковка (6)  - пачка  картонная</t>
  </si>
  <si>
    <t>4680136216368</t>
  </si>
  <si>
    <t>таблетки, 5 мг, 10 шт. - контурная ячейковая упаковка (7)  - пачка  картонная</t>
  </si>
  <si>
    <t>4680136216375</t>
  </si>
  <si>
    <t>таблетки, 5 мг, 10 шт. - контурная ячейковая упаковка (8)  - пачка  картонная</t>
  </si>
  <si>
    <t>4680136216382</t>
  </si>
  <si>
    <t>таблетки, 5 мг, 10 шт. - контурная ячейковая упаковка (9)  - пачка  картонная</t>
  </si>
  <si>
    <t>4680136216399</t>
  </si>
  <si>
    <t>таблетки, 5 мг, 10 шт. - контурная ячейковая упаковка (10)  - пачка  картонная</t>
  </si>
  <si>
    <t>4680136216405</t>
  </si>
  <si>
    <t>таблетки, 5 мг, 7 шт. - контурная ячейковая упаковка (4)  - пачка  картонная</t>
  </si>
  <si>
    <t>4680136216306</t>
  </si>
  <si>
    <t>таблетки, 5 мг, 7 шт. - контурная ячейковая упаковка (3)  - пачка  картонная</t>
  </si>
  <si>
    <t>4680136216290</t>
  </si>
  <si>
    <t>таблетки, 5 мг, 7 шт. - контурная ячейковая упаковка (2)  - пачка  картонная</t>
  </si>
  <si>
    <t>4680136216283</t>
  </si>
  <si>
    <t>таблетки, 5 мг, 7 шт. - контурная ячейковая упаковка (1)  - пачка  картонная</t>
  </si>
  <si>
    <t>4680136216269</t>
  </si>
  <si>
    <t>Амлодипин-ВЕРТЕКС</t>
  </si>
  <si>
    <t>таблетки, 10 мг, 20 шт. - упаковки ячейковые контурные (3)  - пачки картонные</t>
  </si>
  <si>
    <t>ЛСР-008198/08</t>
  </si>
  <si>
    <t>17.11.2022 
1480/20-22</t>
  </si>
  <si>
    <t>4670033320121</t>
  </si>
  <si>
    <t>4670033320114</t>
  </si>
  <si>
    <t>таблетки, 10 мг, 20 шт. - упаковки ячейковые контурные (1)  - пачки картонные</t>
  </si>
  <si>
    <t>4670033320107</t>
  </si>
  <si>
    <t>таблетки, 5 мг, 30 шт. - упаковки ячейковые контурные (2)  - пачки картонные</t>
  </si>
  <si>
    <t>4670033320206</t>
  </si>
  <si>
    <t>4670033320190</t>
  </si>
  <si>
    <t xml:space="preserve">Вл.Дживдхара Фарма Прайват Лимитед, Индия (BPLJ04625F); Вып.к.Перв.Уп.Втор.Уп.Пр.Общество с ограниченной ответственностью "Научно-производственная компания "Скан Биотек" (ООО "НПК "Скан Биотек"), Россия, Россия (9729298279); </t>
  </si>
  <si>
    <t>18.11.2022 
25-7-4233380-ОПР-изм</t>
  </si>
  <si>
    <t>4620136910415</t>
  </si>
  <si>
    <t>4620136910392</t>
  </si>
  <si>
    <t xml:space="preserve">Вл.Дживдхара Фарма Прайват Лимитед, Индия (BPLJ04625F); Вып.к.Перв.Уп.Втор.Уп.Пр.Общество с ограниченной ответственностью "РОЗЛЕКС ФАРМ" (ООО "РОЗЛЕКС ФАРМ"), Россия (6911021581); </t>
  </si>
  <si>
    <t>ЛП-№(001083)-(РГ-RU)</t>
  </si>
  <si>
    <t>18.11.2022 
25-7-4231097-ОПР-изм</t>
  </si>
  <si>
    <t>5310001275105</t>
  </si>
  <si>
    <t>таблетки, 10 мг, 15 шт. - блистеры (2)  - пачки картонные</t>
  </si>
  <si>
    <t>5310001275112</t>
  </si>
  <si>
    <t>07.12.2022 
1675/20-22</t>
  </si>
  <si>
    <t>АМЛОДИПИН ВЕЛФАРМ</t>
  </si>
  <si>
    <t>12.01.2023 
25-7-4238929-ОПР-изм</t>
  </si>
  <si>
    <t>4680136222420</t>
  </si>
  <si>
    <t>4680136222437</t>
  </si>
  <si>
    <t>4680136222444</t>
  </si>
  <si>
    <t>4680136222451</t>
  </si>
  <si>
    <t>4680136222468</t>
  </si>
  <si>
    <t>4680136222475</t>
  </si>
  <si>
    <t>таблетки, 5 мг, 10 шт. - упаковки ячейковые контурные (6)  - пачка картонная</t>
  </si>
  <si>
    <t xml:space="preserve">Вл.Открытое акционерное общество "Борисовский завод медицинских препаратов" (ОАО "БЗМП"), Республика Беларусь (600125834); Вып.к.Перв.Уп.Втор.Уп.Пр.Открытое акционерное общество "Борисовский завод медицинских препаратов" (ОАО "БЗМП"), Республика Беларусь (600125834); </t>
  </si>
  <si>
    <t>ЛП-002893</t>
  </si>
  <si>
    <t>09.02.2023 
25-7-4242328-ОПР-изм</t>
  </si>
  <si>
    <t>4810201016764</t>
  </si>
  <si>
    <t>4810201016757</t>
  </si>
  <si>
    <t>4810201013602</t>
  </si>
  <si>
    <t>таблетки, 10 мг, 10 шт. - упаковки ячейковые контурные (2)  - пачка картонная</t>
  </si>
  <si>
    <t>4810201020990</t>
  </si>
  <si>
    <t>таблетки, 5 мг, 10 шт. - упаковки ячейковые контурные (3)  - пачка картонная</t>
  </si>
  <si>
    <t>4810201013589</t>
  </si>
  <si>
    <t>таблетки, 5 мг, 10 шт. - упаковки ячейковые контурные (2)  - пачка картонная</t>
  </si>
  <si>
    <t>4810201020983</t>
  </si>
  <si>
    <t>таблетки, 10 мг, 10 шт. - контурная ячейковая  упаковка (9)  - пачка картонная</t>
  </si>
  <si>
    <t xml:space="preserve">Вл.Общество с ограниченной ответственностью "Велфарм" (ООО "Велфарм"), Россия (7733691513); Вып.к.Перв.Уп.Втор.Уп.Пр.Открытое акционерное общество "Уралбиофарм" (ОАО "Уралбиофарм"), Россия (6661000152); </t>
  </si>
  <si>
    <t>14.02.2023 
25-7-4242650-ОПР-изм</t>
  </si>
  <si>
    <t>4603179006369</t>
  </si>
  <si>
    <t>4603179006352</t>
  </si>
  <si>
    <t>4603179006345</t>
  </si>
  <si>
    <t>таблетки, 5 мг, 10 шт. - контурная ячейковая  упаковка (9)  - пачка картонная</t>
  </si>
  <si>
    <t>4603179006338</t>
  </si>
  <si>
    <t>4603179006321</t>
  </si>
  <si>
    <t>4603179006314</t>
  </si>
  <si>
    <t xml:space="preserve">Вл.Вып.к.Перв.Уп.Втор.Уп.Пр.ООО "ФАРМАКОР ПРОДАКШН", Россия (7802114781); </t>
  </si>
  <si>
    <t>ЛС-000540</t>
  </si>
  <si>
    <t>24.03.2023 
336/20-23</t>
  </si>
  <si>
    <t>4603569001547</t>
  </si>
  <si>
    <t>4603569721346</t>
  </si>
  <si>
    <t xml:space="preserve">Вл.Общество с ограниченной ответственностью "Велфарм" (ООО "Велфарм"), Россия (7733691513); Вып.к.Перв.Уп.Втор.Уп.Пр.ОАО "Марбиофарм", Россия 424006, Республика Марий Эл, г. Йошкар – Ола, ул. К. Маркса, 121, Россия (1215001662); </t>
  </si>
  <si>
    <t>11.01.2023 
25-7-4238742-ОПР-изм</t>
  </si>
  <si>
    <t>4602876007808</t>
  </si>
  <si>
    <t>4602876007792</t>
  </si>
  <si>
    <t>4602876007785</t>
  </si>
  <si>
    <t>4602876007778</t>
  </si>
  <si>
    <t>4602876007754</t>
  </si>
  <si>
    <t>4602876007761</t>
  </si>
  <si>
    <t>АМЛОДИПИН-ПРАНА</t>
  </si>
  <si>
    <t xml:space="preserve">Вл.Вып.к.Перв.Уп.Втор.Уп.Пр.ООО "ПРАНАФАРМ", Россия (6316059876); </t>
  </si>
  <si>
    <t>ЛП-№(002073)-(РГ-RU)</t>
  </si>
  <si>
    <t>13.06.2023 
25-7-4253317-ОПР-изм</t>
  </si>
  <si>
    <t>4610188920449</t>
  </si>
  <si>
    <t>4610188920432</t>
  </si>
  <si>
    <t>4610188920425</t>
  </si>
  <si>
    <t>4610188920418</t>
  </si>
  <si>
    <t>4610188920401</t>
  </si>
  <si>
    <t>4610188920395</t>
  </si>
  <si>
    <t>4610188920388</t>
  </si>
  <si>
    <t>4610188920371</t>
  </si>
  <si>
    <t>4610188920364</t>
  </si>
  <si>
    <t>4610188920357</t>
  </si>
  <si>
    <t>4610188920340</t>
  </si>
  <si>
    <t>4610188920272</t>
  </si>
  <si>
    <t>4610188920265</t>
  </si>
  <si>
    <t>4610188920258</t>
  </si>
  <si>
    <t>4610188920333</t>
  </si>
  <si>
    <t>4610188920326</t>
  </si>
  <si>
    <t>4610188920319</t>
  </si>
  <si>
    <t>4610188920302</t>
  </si>
  <si>
    <t>4610188920296</t>
  </si>
  <si>
    <t>4610188920289</t>
  </si>
  <si>
    <t>ЛП-№(002374)-(РГ-RU)</t>
  </si>
  <si>
    <t>26.06.2023 
25-7-4255672-ОПР-изм</t>
  </si>
  <si>
    <t>4680136223205</t>
  </si>
  <si>
    <t>4680136223212</t>
  </si>
  <si>
    <t>4680136223229</t>
  </si>
  <si>
    <t>4680136223236</t>
  </si>
  <si>
    <t>4680136223243</t>
  </si>
  <si>
    <t>4680136223250</t>
  </si>
  <si>
    <t>13.07.2023 
25-7-4257348-ОПР-изм</t>
  </si>
  <si>
    <t>4603179006451</t>
  </si>
  <si>
    <t>4603179006468</t>
  </si>
  <si>
    <t>4603179006475</t>
  </si>
  <si>
    <t>4603179006482</t>
  </si>
  <si>
    <t>4603179006499</t>
  </si>
  <si>
    <t>4603179006505</t>
  </si>
  <si>
    <t>4602876006603</t>
  </si>
  <si>
    <t>4602876006610</t>
  </si>
  <si>
    <t>4602876007914</t>
  </si>
  <si>
    <t>4602876007921</t>
  </si>
  <si>
    <t>4602876007938</t>
  </si>
  <si>
    <t>4602876007952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</si>
  <si>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"Велфарм-М", Россия (7735167866); </t>
  </si>
  <si>
    <t>28.09.2023 
25-7-4264697-ОПР-изм</t>
  </si>
  <si>
    <t>4610226800696</t>
  </si>
  <si>
    <t>4610226800702</t>
  </si>
  <si>
    <t>4610226800719</t>
  </si>
  <si>
    <t>4610226800726</t>
  </si>
  <si>
    <t>4610226800733</t>
  </si>
  <si>
    <t>4610226800740</t>
  </si>
  <si>
    <t>ЛП-№(001569)-(РГ-RU)</t>
  </si>
  <si>
    <t>18.10.2023 
1585/20-23</t>
  </si>
  <si>
    <t>Амлодипин Медисорб</t>
  </si>
  <si>
    <t xml:space="preserve">Вл.Вып.к.Перв.Уп.Втор.Уп.Пр.Акционерное общество "Медисорб" (АО "Медисорб"), Россия (5908002499); </t>
  </si>
  <si>
    <t>ЛП-002239</t>
  </si>
  <si>
    <t>04.12.2023 
1851/20-23</t>
  </si>
  <si>
    <t>4603182007407</t>
  </si>
  <si>
    <t>ЛП-003063</t>
  </si>
  <si>
    <t>4603182017451</t>
  </si>
  <si>
    <t>4603182017468</t>
  </si>
  <si>
    <t>ЛП-№(003499)-(РГ-RU)</t>
  </si>
  <si>
    <t>15.12.2023 
25-7-4271575-изм</t>
  </si>
  <si>
    <t>4680136225087</t>
  </si>
  <si>
    <t>4680136225094</t>
  </si>
  <si>
    <t>4680136225124</t>
  </si>
  <si>
    <t>4680136225100</t>
  </si>
  <si>
    <t>4680136225117</t>
  </si>
  <si>
    <t>4680136225131</t>
  </si>
  <si>
    <t>4680136225148</t>
  </si>
  <si>
    <t>4680136225155</t>
  </si>
  <si>
    <t>4680136225162</t>
  </si>
  <si>
    <t>4680136225179</t>
  </si>
  <si>
    <t>4680136225186</t>
  </si>
  <si>
    <t>4680136225193</t>
  </si>
  <si>
    <t>ЛП-№(003210)-(РГ-RU)</t>
  </si>
  <si>
    <t>20.12.2023 
25-7-4273099-изм</t>
  </si>
  <si>
    <t>4603182017598</t>
  </si>
  <si>
    <t>ЛП-№(003237)-(РГ-RU)</t>
  </si>
  <si>
    <t>4603182017628</t>
  </si>
  <si>
    <t xml:space="preserve">Вл.Общество с ограниченной ответственностью "Велтрэйд" (ООО "Велтрэйд"), Россия (7734513168); Вып.к.Перв.Уп.Втор.Уп.Пр.Общество с ограниченной ответственностью "Велфарм" (ООО "Велфарм"), Россия (7733691513); </t>
  </si>
  <si>
    <t>ЛП-№(003532)-(РГ-RU)</t>
  </si>
  <si>
    <t>27.12.2023 
25-7-4274133-изм</t>
  </si>
  <si>
    <t>4680136226909</t>
  </si>
  <si>
    <t>4680136226916</t>
  </si>
  <si>
    <t>4680136226930</t>
  </si>
  <si>
    <t>4680136226947</t>
  </si>
  <si>
    <t>4680136226954</t>
  </si>
  <si>
    <t>4680136226961</t>
  </si>
  <si>
    <t>4680136226978</t>
  </si>
  <si>
    <t>4680136226985</t>
  </si>
  <si>
    <t>4680136226992</t>
  </si>
  <si>
    <t>4680136227005</t>
  </si>
  <si>
    <t>4680136227012</t>
  </si>
  <si>
    <t>4680136227029</t>
  </si>
  <si>
    <t>ЛП-№(003569)-(РГ-RU)</t>
  </si>
  <si>
    <t>27.12.2023 
25-7-4274134-изм</t>
  </si>
  <si>
    <t>4680136226367</t>
  </si>
  <si>
    <t>4680136226374</t>
  </si>
  <si>
    <t>4680136226398</t>
  </si>
  <si>
    <t>4680136226404</t>
  </si>
  <si>
    <t>4680136226411</t>
  </si>
  <si>
    <t>4680136226428</t>
  </si>
  <si>
    <t>4680136226619</t>
  </si>
  <si>
    <t>4680136226626</t>
  </si>
  <si>
    <t>4680136226633</t>
  </si>
  <si>
    <t>4680136226640</t>
  </si>
  <si>
    <t>4680136226657</t>
  </si>
  <si>
    <t>4680136226664</t>
  </si>
  <si>
    <t xml:space="preserve">Вл.Акционерное общество "Нижегородский химико-фармацевтический завод" (АО "Нижфарм"), Россия (5260900010); Вып.к.Перв.Уп.Втор.Уп.Пр.Общество с ограниченной ответственностью "Хемофарм" (ООО "Хемофарм"), Россия (4025075206); </t>
  </si>
  <si>
    <t>Р N003030/01</t>
  </si>
  <si>
    <t>26.06.2023 
25-7-4255780-изм</t>
  </si>
  <si>
    <t>4607143560475</t>
  </si>
  <si>
    <t>4607143560468</t>
  </si>
  <si>
    <t>26.02.2024 
152/20-24</t>
  </si>
  <si>
    <t>4607143561465</t>
  </si>
  <si>
    <t>4607143561472</t>
  </si>
  <si>
    <t>таблетки, 5 мг, 60 шт. - банки (1)  - пачки картонные</t>
  </si>
  <si>
    <t xml:space="preserve">Вл.Вып.к.Перв.Уп.Втор.Уп.Пр.Закрытое акционерное общество "Канонфарма продакшн" (ЗАО "Канонфарма продакшн"), Россия (5050026081); </t>
  </si>
  <si>
    <t>Р N003196/01</t>
  </si>
  <si>
    <t>28.02.2024 
167/20-24</t>
  </si>
  <si>
    <t>4606486009993</t>
  </si>
  <si>
    <t>4606486002062</t>
  </si>
  <si>
    <t>11.04.2024 
25-7-4282789-изм</t>
  </si>
  <si>
    <t>4680136228637</t>
  </si>
  <si>
    <t>4680136228644</t>
  </si>
  <si>
    <t>4680136228651</t>
  </si>
  <si>
    <t>таблетки, 5 мг, 10 шт. - контурная ячейковая  упаковка (3)  - пачка картонная</t>
  </si>
  <si>
    <t>4680136228606</t>
  </si>
  <si>
    <t>таблетки, 5 мг, 10 шт. - контурная ячейковая  упаковка (6)  - пачка картонная</t>
  </si>
  <si>
    <t>4680136228613</t>
  </si>
  <si>
    <t>4680136228620</t>
  </si>
  <si>
    <t>Амлодипин солофарм</t>
  </si>
  <si>
    <t>таблетки ~, 5 мг, 30 шт. - флакон (1)  - пачка картонная</t>
  </si>
  <si>
    <t>ЛП-№(004108)-(РГ-RU)</t>
  </si>
  <si>
    <t>12.04.2024 
457/20-24</t>
  </si>
  <si>
    <t>4630179312886</t>
  </si>
  <si>
    <t>таблетки ~, 5 мг, 60 шт. - флакон (1)  - пачка картонная</t>
  </si>
  <si>
    <t>4630179312893</t>
  </si>
  <si>
    <t>таблетки ~, 5 мг, 90 шт. - флакон (1)  - пачка картонная</t>
  </si>
  <si>
    <t>4630179312909</t>
  </si>
  <si>
    <t>таблетки ~, 5 мг, 10 шт. - контурная ячейковая упаковка (3)  - пачка картонная</t>
  </si>
  <si>
    <t>4630179312800</t>
  </si>
  <si>
    <t>таблетки ~, 5 мг, 10 шт. - контурная ячейковая упаковка (6)  - пачка картонная</t>
  </si>
  <si>
    <t>4630179312817</t>
  </si>
  <si>
    <t>таблетки ~, 5 мг, 10 шт. - контурная ячейковая упаковка (9)  - пачка картонная</t>
  </si>
  <si>
    <t>4630179312824</t>
  </si>
  <si>
    <t>таблетки ~, 5 мг, 10 шт. - контурная ячейковая упаковка (10)  - пачка картонная</t>
  </si>
  <si>
    <t>4630179312831</t>
  </si>
  <si>
    <t>таблетки ~, 10 мг, 30 шт. - флакон (1)  - пачка картонная</t>
  </si>
  <si>
    <t>4630179312916</t>
  </si>
  <si>
    <t>таблетки ~, 10 мг, 60 шт. - флакон (1)  - пачка картонная</t>
  </si>
  <si>
    <t>4630179312923</t>
  </si>
  <si>
    <t>таблетки ~, 10 мг, 90 шт. - флакон (1)  - пачка картонная</t>
  </si>
  <si>
    <t>4630179312930</t>
  </si>
  <si>
    <t>таблетки ~, 10 мг, 10 шт. - контурная ячейковая упаковка (3)  - пачка картонная</t>
  </si>
  <si>
    <t>4630179312848</t>
  </si>
  <si>
    <t>таблетки ~, 10 мг, 10 шт. - контурная ячейковая упаковка (6)  - пачка картонная</t>
  </si>
  <si>
    <t>4630179312855</t>
  </si>
  <si>
    <t>таблетки ~, 10 мг, 10 шт. - контурная ячейковая упаковка (9)  - пачка картонная</t>
  </si>
  <si>
    <t>4630179312862</t>
  </si>
  <si>
    <t>таблетки ~, 10 мг, 10 шт. - контурная ячейковая упаковка (10)  - пачка картонная</t>
  </si>
  <si>
    <t>4630179312879</t>
  </si>
  <si>
    <t>Амлодипин-АКОС</t>
  </si>
  <si>
    <t xml:space="preserve">Вл.Публичное акционерное общество "Акционерное Курганское общество медицинских препаратов и изделий "Синтез" (ПАО "Синтез"), Россия (4501023743); Перв.Уп.Втор.Уп.Пр.Публичное акционерное общество "Акционерное Курганское общество медицинских препаратов и изделий "Синтез" (ПАО "Синтез"), Россия (4501023743); Вып.к.Публичное акционерное общество "Акционерное Курганское общество медицинских препаратов и изделий "Синтез" (ПАО "Синтез"), Россия (4501023743); </t>
  </si>
  <si>
    <t>ЛП-№(001183)-(РГ-RU)</t>
  </si>
  <si>
    <t>19.04.2024 
511/20-24</t>
  </si>
  <si>
    <t>4602565035303</t>
  </si>
  <si>
    <t>4602565035297</t>
  </si>
  <si>
    <t>таблетки, 5 мг, 20 шт. - контурная ячейковая упаковка (3)  - пачка картонная</t>
  </si>
  <si>
    <t>4602565036218</t>
  </si>
  <si>
    <t>таблетки, 10 мг, 20 шт. - контурная ячейковая упаковка (3)  - пачка картонная</t>
  </si>
  <si>
    <t>4602565036249</t>
  </si>
  <si>
    <t>таблетки, 5 мг, 15 шт. - контурная ячейковая упаковка (6)  - пачка картонная</t>
  </si>
  <si>
    <t>4602565036164</t>
  </si>
  <si>
    <t>таблетки, 10 мг, 15 шт. - контурная ячейковая упаковка (6)  - пачка картонная</t>
  </si>
  <si>
    <t>4602565036195</t>
  </si>
  <si>
    <t>таблетки, 5 мг, 15 шт. - контурная ячейковая упаковка (4)  - пачка картонная</t>
  </si>
  <si>
    <t>4602565036157</t>
  </si>
  <si>
    <t>таблетки, 10 мг, 15 шт. - контурная ячейковая упаковка (4)  - пачка картонная</t>
  </si>
  <si>
    <t>4602565036188</t>
  </si>
  <si>
    <t>Норваск®</t>
  </si>
  <si>
    <t xml:space="preserve">Вл.Виатрис Спешиалти ЭлЭлСи, США (83-2844990); Пр.Виатрис Фармасьютикалз ЭлЭлСи, Пуэрто-Рико (66-057-7291); Вып.к.Перв.Уп.Втор.Уп.Пфайзер Мэнюфэкчуринг Дойчленд ГмбХ, Германия (DE 257 830 393); </t>
  </si>
  <si>
    <t>ЛП-№(003555)-(РГ-RU)</t>
  </si>
  <si>
    <t>07.05.2024 
25-7-4285491-изм</t>
  </si>
  <si>
    <t>1210001155176</t>
  </si>
  <si>
    <t>1210001155237</t>
  </si>
  <si>
    <t>ЛП-№(004476)-(РГ-RU)</t>
  </si>
  <si>
    <t>17.06.2024 
25-7-4288800-ОПР-изм</t>
  </si>
  <si>
    <t>4620136912037</t>
  </si>
  <si>
    <t>4620136912068</t>
  </si>
  <si>
    <t>ЛП-№(005667)-(РГ-RU)</t>
  </si>
  <si>
    <t>12.09.2024 
25-7-4297249-ОПР-изм</t>
  </si>
  <si>
    <t>4606486010012</t>
  </si>
  <si>
    <t>4606486009986</t>
  </si>
  <si>
    <t>таблетки, 10 мг, 60 шт. - банки (1)  - пачки картонные</t>
  </si>
  <si>
    <t>4606486010029</t>
  </si>
  <si>
    <t>таблетки, 5 мг, 90 шт. - банки (1)  - пачки картонные</t>
  </si>
  <si>
    <t>4606486010005</t>
  </si>
  <si>
    <t>таблетки, 10 мг, 30 шт. - упаковки ячейковые контурные (1)  - пачки картонные</t>
  </si>
  <si>
    <t>4606486001980</t>
  </si>
  <si>
    <t>таблетки, 5 мг, 30 шт. - упаковки ячейковые контурные (1)  - пачки картонные</t>
  </si>
  <si>
    <t>4606486001973</t>
  </si>
  <si>
    <t>таблетки, 10 мг, 30 шт. - упаковки ячейковые контурные (2)  - пачки картонные</t>
  </si>
  <si>
    <t>4606486002086</t>
  </si>
  <si>
    <t>таблетки, 5 мг, 30 шт. - упаковки ячейковые контурные (3)  - пачки картонные</t>
  </si>
  <si>
    <t>4606486008200</t>
  </si>
  <si>
    <t>12.09.2024 
25-7-4297249-изм</t>
  </si>
  <si>
    <t>таблетки, 10 мг, 90 шт. - банки (1)  - пачки картонные</t>
  </si>
  <si>
    <t>4606486010036</t>
  </si>
  <si>
    <t>таблетки, 10 мг, 120 шт. - банки (1)  - пачки картонные</t>
  </si>
  <si>
    <t>4606486041450</t>
  </si>
  <si>
    <t>таблетки, 5 мг, 120 шт. - банки (1)  - пачки картонные</t>
  </si>
  <si>
    <t>4606486041443</t>
  </si>
  <si>
    <t>таблетки, 10 мг, 30 шт. - упаковки ячейковые контурные (3)  - пачки картонные</t>
  </si>
  <si>
    <t>4606486008262</t>
  </si>
  <si>
    <t>18.09.2024 
1382/20-24</t>
  </si>
  <si>
    <t>4603182017581</t>
  </si>
  <si>
    <t>4603182017611</t>
  </si>
  <si>
    <t xml:space="preserve">Вл.Вып.к.Перв.Уп.Втор.Уп.Пр.Общество с ограниченной ответственностью "Озон" (ООО "Озон"), Россия (6345002063); </t>
  </si>
  <si>
    <t>ЛП-№(006071)-(РГ-RU)</t>
  </si>
  <si>
    <t>04.10.2024 
25-7-4300173-ОПР-изм</t>
  </si>
  <si>
    <t>4660153657870</t>
  </si>
  <si>
    <t>4660153657955</t>
  </si>
  <si>
    <t>4660153657962</t>
  </si>
  <si>
    <t>4660153657979</t>
  </si>
  <si>
    <t>4660153657986</t>
  </si>
  <si>
    <t>4660153657993</t>
  </si>
  <si>
    <t>25.10.2024 
1563/20-24</t>
  </si>
  <si>
    <t>15.07.2021 
 (584/20-21)</t>
  </si>
  <si>
    <t xml:space="preserve">Вл.Вып.к.Перв.Уп.Втор.Уп.Пр.ЗАО "Канонфарма продакшн", Россия; </t>
  </si>
  <si>
    <t>07.10.2021 
 (889/20-21)</t>
  </si>
  <si>
    <t>02.11.2024 
1624/20-24</t>
  </si>
  <si>
    <t>4603182017635</t>
  </si>
  <si>
    <t>Амлодипин-АЛСИ</t>
  </si>
  <si>
    <t xml:space="preserve">Вл.Акционерное общество "АЛСИ Фарма" (АО "АЛСИ Фарма"), Россия (7701162179); Вып.к.Перв.Уп.Втор.Уп.Пр.Акционерное общество "АЛСИ Фарма" (АО "АЛСИ Фарма"), Россия (7701162179); </t>
  </si>
  <si>
    <t>ЛП-№(006491)-(РГ-RU)</t>
  </si>
  <si>
    <t>03.12.2024 
25-7-4304376-изм</t>
  </si>
  <si>
    <t>4607011636653</t>
  </si>
  <si>
    <t>09.12.2024 
1856/20-24</t>
  </si>
  <si>
    <t>4670033320183</t>
  </si>
  <si>
    <t xml:space="preserve">Вл.Общество с ограниченной ответственностью "Озон" (ООО "Озон"), Россия (6345002063); Вып.к.Перв.Уп.Втор.Уп.Пр.Общество с ограниченной ответственностью "Озон Фарм" (ООО "Озон Фарм"), Россия (6345022831); </t>
  </si>
  <si>
    <t>19.12.2024 
25-7-4308771-ОПР-изм</t>
  </si>
  <si>
    <t>4630015114469</t>
  </si>
  <si>
    <t>4630015114414</t>
  </si>
  <si>
    <t>4630015114476</t>
  </si>
  <si>
    <t>4630015114445</t>
  </si>
  <si>
    <t>4630015114483</t>
  </si>
  <si>
    <t>4630015114452</t>
  </si>
  <si>
    <t>Амлодипин-Тева</t>
  </si>
  <si>
    <t xml:space="preserve">Вл.Тева Фармацевтические Предприятия Лтд, Израиль (557410149); Вып.к.Перв.Уп.Втор.Уп.Пр.Тева Фармасьютикал Воркс Прайвэт Лимитед Компани, Венгрия (10318353); </t>
  </si>
  <si>
    <t>ЛП-№(007259)-(РГ-RU)</t>
  </si>
  <si>
    <t>27.12.2024 
25-7-4310282-ОПР-изм</t>
  </si>
  <si>
    <t>4630013796216</t>
  </si>
  <si>
    <t>4630013796223</t>
  </si>
  <si>
    <t>Кардилопин®</t>
  </si>
  <si>
    <t xml:space="preserve">Вл.ЗАО "Фармацевтический завод ЭГИС", Венгрия (HU 10686506); Вып.к.Перв.Уп.Втор.Уп.Пр.ЗАО "Фармацевтический завод ЭГИС", Венгрия (HU 10686506); </t>
  </si>
  <si>
    <t>ЛП-№(006661)-(РГ-RU)</t>
  </si>
  <si>
    <t>10.02.2025 
25-7-4314482-изм</t>
  </si>
  <si>
    <t>5995327111643</t>
  </si>
  <si>
    <t>10.02.2025 
25-7-4314482-ОПР-изм</t>
  </si>
  <si>
    <t>5995327111636</t>
  </si>
  <si>
    <t>Веро-амлодипин</t>
  </si>
  <si>
    <t xml:space="preserve">Вл.Вып.к.Перв.Уп.Втор.Уп.Пр.Акционерное общество "ВЕРОФАРМ" (АО "ВЕРОФАРМ"), Россия (7725081786); </t>
  </si>
  <si>
    <t>ЛП-№(000837)-(РГ-RU)</t>
  </si>
  <si>
    <t>28.02.2025 
191/20-25</t>
  </si>
  <si>
    <t>4620011584588</t>
  </si>
  <si>
    <t>4620011584595</t>
  </si>
  <si>
    <t>02.04.2025 
401/20-25</t>
  </si>
  <si>
    <t>04.04.2025 
413/20-25</t>
  </si>
  <si>
    <t>АМЛОДИПИН Фармасинтез</t>
  </si>
  <si>
    <t xml:space="preserve">Вл.Вып.к.Перв.Уп.Втор.Уп.Пр.Общество с ограниченной ответственностью "Фармасинтез-Тюмень" (ООО "Фармасинтез-Тюмень"), Россия (7203332653); </t>
  </si>
  <si>
    <t>ЛП-№(009024)-(РГ-RU)</t>
  </si>
  <si>
    <t>14.05.2025 
25-7-4322785-изм</t>
  </si>
  <si>
    <t>4660185040268</t>
  </si>
  <si>
    <t>4660185040251</t>
  </si>
  <si>
    <t>ЛСР-005772/10</t>
  </si>
  <si>
    <t>14.03.2023 
25-7-4244202-ОПР-изм</t>
  </si>
  <si>
    <t>5995377011252</t>
  </si>
  <si>
    <t>05.06.2025 
828/20-25</t>
  </si>
  <si>
    <t>06.06.2025 
849/20-25</t>
  </si>
  <si>
    <t>4607011634826</t>
  </si>
  <si>
    <t>4607011634772</t>
  </si>
  <si>
    <t>4607011636677</t>
  </si>
  <si>
    <t>4607011636684</t>
  </si>
  <si>
    <t>4607011636660</t>
  </si>
  <si>
    <t>03.07.2025 
987/20-25</t>
  </si>
  <si>
    <t>Амлодипин Реневал</t>
  </si>
  <si>
    <t>ЛП-№(004551)-(РГ-RU)</t>
  </si>
  <si>
    <t>17.07.2025 
1083/20-25</t>
  </si>
  <si>
    <t>4603988055053</t>
  </si>
  <si>
    <t>4603988055022</t>
  </si>
  <si>
    <t>таблетки, 10 мг, 15 шт. - упаковки ячейковые контурные (4)  - пачки картонные</t>
  </si>
  <si>
    <t>4603988055060</t>
  </si>
  <si>
    <t>4603988055039</t>
  </si>
  <si>
    <t>таблетки, 10 мг, 15 шт. - упаковки ячейковые контурные (6)  - пачки картонные</t>
  </si>
  <si>
    <t>4603988055077</t>
  </si>
  <si>
    <t>4603988055046</t>
  </si>
  <si>
    <t>4603988054995</t>
  </si>
  <si>
    <t>4603988054964</t>
  </si>
  <si>
    <t>4603988055008</t>
  </si>
  <si>
    <t>4603988054971</t>
  </si>
  <si>
    <t>4603988055015</t>
  </si>
  <si>
    <t>4603988054988</t>
  </si>
  <si>
    <t xml:space="preserve">Вл.Вып.к.Перв.Уп.Втор.Уп.Пр.Общество с ограниченной ответственностью "ФАРМАКОР ПРОДАКШН" (ООО "ФАРМАКОР ПРОДАКШН"), Россия (7802114781); </t>
  </si>
  <si>
    <t>ЛП-№(007793)-(РГ-RU)</t>
  </si>
  <si>
    <t>21.07.2025 
25-7-4330588-ОПР-изм</t>
  </si>
  <si>
    <t>4603569006924</t>
  </si>
  <si>
    <t>21.07.2025 
25-7-4330588-изм</t>
  </si>
  <si>
    <t>4603569006917</t>
  </si>
  <si>
    <t>01.08.2025 
1207/20-25</t>
  </si>
  <si>
    <t>ЛП-№(010175)-(РГ-RU)</t>
  </si>
  <si>
    <t>30.07.2025 
25-7-4332062-изм</t>
  </si>
  <si>
    <t>4607143562400</t>
  </si>
  <si>
    <t>4607143562394</t>
  </si>
  <si>
    <t>ЛСР-009349/09</t>
  </si>
  <si>
    <t>12.07.2024 
1014/20-24</t>
  </si>
  <si>
    <t>16.05.2024 
664/20-24</t>
  </si>
  <si>
    <t>таблетки, 5 мг, 15 шт. - упаковки ячейковые контурные (2)  - пачки картонные</t>
  </si>
  <si>
    <t>29.08.2025 
1359/20-25</t>
  </si>
  <si>
    <t>4603988054841</t>
  </si>
  <si>
    <t>таблетки, 5 мг, 15 шт. - упаковки ячейковые контурные (4)  - пачки картонные</t>
  </si>
  <si>
    <t>4603988054858</t>
  </si>
  <si>
    <t>таблетки, 5 мг, 15 шт. - упаковки ячейковые контурные (6)  - пачки картонные</t>
  </si>
  <si>
    <t>4603988054865</t>
  </si>
  <si>
    <t>4603988055107</t>
  </si>
  <si>
    <t>4603988055114</t>
  </si>
  <si>
    <t>4603988055121</t>
  </si>
  <si>
    <t>02.09.2025 
25-7-4335891-изм</t>
  </si>
  <si>
    <t xml:space="preserve">Вл.Общество с ограниченной ответственностью "Велтрэйд" (ООО "Велтрэйд"), Россия (7734513168); Вып.к.Перв.Уп.Втор.Уп.Пр.Общество с ограниченной ответственностью "Велфарм-М", Россия (7735167866); </t>
  </si>
  <si>
    <t>24.09.2025 
25-7-4338703-изм</t>
  </si>
  <si>
    <t>4610226805233</t>
  </si>
  <si>
    <t>4610226805226</t>
  </si>
  <si>
    <t>таблетки, 5 мг, 14 шт. - упаковки ячейковые контурные (2)  - пачки картонные</t>
  </si>
  <si>
    <t>16.10.2025 
1680/20-25</t>
  </si>
  <si>
    <t>4603988054827</t>
  </si>
  <si>
    <t>таблетки, 5 мг, 14 шт. - упаковки ячейковые контурные (4)  - пачки картонные</t>
  </si>
  <si>
    <t>4603988054834</t>
  </si>
  <si>
    <t>4603988055084</t>
  </si>
  <si>
    <t>4603988055091</t>
  </si>
  <si>
    <t>27.10.2025 
1776/20-25</t>
  </si>
  <si>
    <t>24.10.2025 
1728/25-25</t>
  </si>
  <si>
    <t>19.11.2025 
1869/20-25</t>
  </si>
  <si>
    <t>4603182017475</t>
  </si>
  <si>
    <t>4603182017604</t>
  </si>
  <si>
    <t>4603182017642</t>
  </si>
  <si>
    <t>таблетки, 5 мг, 10 шт. - упаковки ячейковые контурные (3)  /  / - пачки картонные</t>
  </si>
  <si>
    <t>30.01.2026 
44/25-26</t>
  </si>
  <si>
    <t>02.02.2026 
25-7-4352950-изм</t>
  </si>
  <si>
    <t>4610226808883</t>
  </si>
  <si>
    <t>4610226808890</t>
  </si>
  <si>
    <t>06.02.2026 
80/25-26</t>
  </si>
  <si>
    <t>таблетки Не указано, 10 мг, 10 шт. - блистеры (9)  - пачки картонные</t>
  </si>
  <si>
    <t>02.03.2026 
247/25-26</t>
  </si>
  <si>
    <t>4680167770297</t>
  </si>
  <si>
    <t>Калчек®</t>
  </si>
  <si>
    <t xml:space="preserve">Вл.Вып.к.Перв.Уп.Втор.Уп.Пр.Ипка Лабораториз Лимитед, Индия (AAACI1220M); </t>
  </si>
  <si>
    <t>ЛП-№(010689)-(РГ-RU)</t>
  </si>
  <si>
    <t>01.04.2026 
25-7-4358111-ОПР-изм</t>
  </si>
  <si>
    <t>8901079182074</t>
  </si>
  <si>
    <t>8901079182081</t>
  </si>
  <si>
    <t>29.04.2026 
649/25-26</t>
  </si>
  <si>
    <t>таблетки, 5 мг, 10 шт. - упаковки ячейковые контурные (6)  /  / - пачки картонные</t>
  </si>
  <si>
    <t>05.05.2026 
689/25-26</t>
  </si>
  <si>
    <t>таблетки, 5 мг, 10 шт._ - упаковки ячейковые контурные (3)  - пачки картонные</t>
  </si>
  <si>
    <t xml:space="preserve">Вл.Вып.к.Перв.Уп.Втор.Уп.Пр.Акционерное общество "Усолье-Сибирский химико-фармацевтический завод" (АО "Усолье-Сибирский химфармзавод"), Россия (3819012188); </t>
  </si>
  <si>
    <t>06.05.2026 
25-7-4362605-ОПР-изм</t>
  </si>
  <si>
    <t>4605422041189</t>
  </si>
  <si>
    <t>№ 2166001334326000004</t>
  </si>
  <si>
    <t>https://zakupki.gov.ru/epz/contract/contractCard/payment-info-and-target-of-order.html?reestrNumber=2166001334326000004&amp;contractInfoId=106495671</t>
  </si>
  <si>
    <t>№ 3645305295326000085</t>
  </si>
  <si>
    <t>https://zakupki.gov.ru/epz/contract/contractCard/payment-info-and-target-of-order.html?reestrNumber=3645305295326000085&amp;contractInfoId=109012512</t>
  </si>
  <si>
    <t>№ 2482605051725000340</t>
  </si>
  <si>
    <t>https://zakupki.gov.ru/epz/contract/contractCard/payment-info-and-target-of-order.html?reestrNumber=2482605051725000340&amp;contractInfoId=101980742</t>
  </si>
  <si>
    <t>№ 2230903913425000774</t>
  </si>
  <si>
    <t>https://zakupki.gov.ru/epz/contract/contractCard/payment-info-and-target-of-order.html?reestrNumber=2230903913425000774&amp;contractInfoId=105535684</t>
  </si>
  <si>
    <t>Инсулин-изофан [человеческий генно-инженерный]</t>
  </si>
  <si>
    <t>Ринсулин НПХ</t>
  </si>
  <si>
    <t>суспензия для подкожного введения, 100 МЕ/мл, 10 мл - флаконы (1)  - пачки картонные</t>
  </si>
  <si>
    <t xml:space="preserve">Вл.Вып.к.Перв.Уп.Втор.Уп.Пр.ООО "ГЕРОФАРМ", Россия; </t>
  </si>
  <si>
    <t>A10AC01</t>
  </si>
  <si>
    <t>ЛС-001809</t>
  </si>
  <si>
    <t>20.10.2020 
 413/20-20-ОПР</t>
  </si>
  <si>
    <t>4607008361377</t>
  </si>
  <si>
    <t>Хумодар Б 100 Рек</t>
  </si>
  <si>
    <t>суспензия для подкожного введения, 100 МЕ/мл, 3 мл - картриджи (5)  - пачки картонные</t>
  </si>
  <si>
    <t xml:space="preserve">Вл.ЧАО по производству инсулинов "ИНДАР", Украина; Вып.к.Перв.Уп.Втор.Уп.Пр.ЧАО по производству инсулинов "ИНДАР", Украина; </t>
  </si>
  <si>
    <t>ЛСР-007450/10</t>
  </si>
  <si>
    <t>4820014770531</t>
  </si>
  <si>
    <t>суспензия для подкожного введения, 100 МЕ/мл, 10 мл - флаконы "инсулиновые" (1)  - пачки картонные</t>
  </si>
  <si>
    <t>4820014770517</t>
  </si>
  <si>
    <t>Инсуран НПХ</t>
  </si>
  <si>
    <t xml:space="preserve">Вл.Институт биоорганической химии им.академиков М.М.Шемякина и Ю.А.Овчинникова РАН, Россия; Вып.к.Перв.Уп.Втор.Уп.Пр.Институт биоорганической химии им.академиков М.М.Шемякина и Ю.А.Овчинникова РАН учреждение РАН, Россия; </t>
  </si>
  <si>
    <t>ЛС-000050</t>
  </si>
  <si>
    <t>4607048710043</t>
  </si>
  <si>
    <t>Росинсулин С</t>
  </si>
  <si>
    <t>суспензия для подкожного введения, 100 МЕ/мл, 5 мл - флаконы (5)  - упаковки ячейковые контурные (1) -  пачки картонные</t>
  </si>
  <si>
    <t xml:space="preserve">Вл.Вып.к.Перв.Уп.Втор.Уп.Пр.Общество с ограниченной ответственностью "Завод Медсинтез" (ООО "Завод Медсинтез"), Россия (6629012040); </t>
  </si>
  <si>
    <t>ЛСР-002480/09</t>
  </si>
  <si>
    <t>4607069220422</t>
  </si>
  <si>
    <t>суспензия для подкожного введения, 100 МЕ/мл, 3 мл - картриджи (5)  - упаковки ячейковые контурные (1) -  пачки картонные</t>
  </si>
  <si>
    <t>4607069220408</t>
  </si>
  <si>
    <t>4607069220583</t>
  </si>
  <si>
    <t>суспензия для подкожного введения, 100 МЕ/мл, 3 мл - картриджи в шприц-ручках (5)  - пачки картонные</t>
  </si>
  <si>
    <t xml:space="preserve">Вл.Общество с ограниченной ответственностью "Завод Медсинтез" (ООО "Завод Медсинтез"), Россия (6629012040); Вып.к.Перв.Уп.Втор.Уп.Пр.Общество с ограниченной ответственностью "Завод Медсинтез" (ООО "Завод Медсинтез"), Россия (6629012040); </t>
  </si>
  <si>
    <t>4607069222662</t>
  </si>
  <si>
    <t>Ринсулин® НПХ</t>
  </si>
  <si>
    <t xml:space="preserve">Вл.Вып.к.Перв.Уп.Втор.Уп.Пр.Общество с ограниченной ответственностью "ГЕРОФАРМ" (ООО "ГЕРОФАРМ"), Россия (7826043970); </t>
  </si>
  <si>
    <t>ЛП-№(001948)-(РГ-RU)</t>
  </si>
  <si>
    <t>04.08.2023 
25-7-4260478-ОПР-изм</t>
  </si>
  <si>
    <t>РОСИНСУЛИН С Медсинтез</t>
  </si>
  <si>
    <t>суспензия для подкожного введения, 100 МЕ/мл, 5 мл - флаконы (5)  - пачки картонные</t>
  </si>
  <si>
    <t>ЛП-006651</t>
  </si>
  <si>
    <t>07.08.2023 
1098/20-23/ОС-подтв</t>
  </si>
  <si>
    <t>4607069223874</t>
  </si>
  <si>
    <t>Возулим-Н</t>
  </si>
  <si>
    <t xml:space="preserve">Вл.Вокхард Лимитед, Индия (AAACW2472M); Вып.к.Перв.Уп.Втор.Уп.Пр.АМЕДАРТ, Россия (7705904720); </t>
  </si>
  <si>
    <t>ЛП-000323</t>
  </si>
  <si>
    <t>4630106831039</t>
  </si>
  <si>
    <t>Протафан HM</t>
  </si>
  <si>
    <t xml:space="preserve">Вл.Ново Нордиск А/С, Дания (62 56 53 14); Вып.к.Перв.Уп.Втор.Уп.Пр.Ново Нордиск Продакшн САС, Франция (FR39451375638); </t>
  </si>
  <si>
    <t>П N014722/01</t>
  </si>
  <si>
    <t>4602206001810</t>
  </si>
  <si>
    <t>Протамин-инсулин ЧС</t>
  </si>
  <si>
    <t xml:space="preserve">Вл.ООО "ВИАЛ", Россия (7722600360); Вып.к.Перв.Уп.Втор.Уп.Пр.Республиканское унитарное производственное предприятие "Белмедпрепараты" (РУП "Белмедпрепараты"), Республика Беларусь (100049731); </t>
  </si>
  <si>
    <t>ЛП-003006</t>
  </si>
  <si>
    <t>4810133007267</t>
  </si>
  <si>
    <t>суспензия для подкожного введения, 100 МЕ/мл, 3 мл - картриджи в шприц-ручках РОСИНСУЛИН КомфортПен (5)  - пачки картонные</t>
  </si>
  <si>
    <t>4607069223898</t>
  </si>
  <si>
    <t xml:space="preserve">Вл.Вып.к.Втор.Уп.Ново Нордиск А/С, Дания (62 56 53 14); Перв.Уп.Пр.Ново Нордиск Продакшн САС, Франция (FR39451375638); </t>
  </si>
  <si>
    <t>4602206000127</t>
  </si>
  <si>
    <t>Протафан HM Пенфилл</t>
  </si>
  <si>
    <t xml:space="preserve">Вл.Вып.к.Ново Нордиск А/С, Дания (62 56 53 14); Перв.Уп.Втор.Уп.Пр.Ново Нордиск Продукао Фармасьютика до Бразил Лтда., Бразилия (433136584.00-70); </t>
  </si>
  <si>
    <t>П N014271/02</t>
  </si>
  <si>
    <t>4602206000035</t>
  </si>
  <si>
    <t>суспензия для подкожного введения, 100 МЕ/мл, 3 мл - картриджи (5)  - упаковки ячейковые контурные - пачки картонные</t>
  </si>
  <si>
    <t xml:space="preserve">Вл.Вып.к.Перв.Уп.Втор.Уп.Пр.Ново Нордиск А/С, Дания (62 56 53 14); </t>
  </si>
  <si>
    <t>ЛП-№(001952)-(РГ-RU)</t>
  </si>
  <si>
    <t>28.08.2023 
25-7-4262397-ОС-изм</t>
  </si>
  <si>
    <t>4607008361315</t>
  </si>
  <si>
    <t>Хумулин НПХ</t>
  </si>
  <si>
    <t xml:space="preserve">Вл.Общество с ограниченной ответственностью "Свикс Хэлскеа" (ООО "Свикс Хэлскеа"), Россия (7702683079); Вып.к.Перв.Уп.Втор.Уп.Пр.Лилли Франс, Франция (FR13 609849153); </t>
  </si>
  <si>
    <t>П N013711/01</t>
  </si>
  <si>
    <t>15.11.2023 
1730/20-23</t>
  </si>
  <si>
    <t>4640106060032</t>
  </si>
  <si>
    <t>Генсулин Н</t>
  </si>
  <si>
    <t xml:space="preserve">Вл.Акционерное общество "Фармасинтез-Норд" (АО "Фармасинтез-Норд"), Россия (3851000490); Вып.к.Перв.Уп.Втор.Уп.Пр.Акционерное общество "Фармасинтез-Норд" (АО "Фармасинтез-Норд"), Россия (3851000490); </t>
  </si>
  <si>
    <t>ЛС-001977</t>
  </si>
  <si>
    <t>21.12.2023 
25-7-4273582-изм</t>
  </si>
  <si>
    <t>4650094095435</t>
  </si>
  <si>
    <t>Биосулин® Н</t>
  </si>
  <si>
    <t>суспензия для подкожного введения, 100 МЕ/мл, 3 мл - картриджи в шприц-ручках БиоматикПен®2 (5)  - пачки картонные</t>
  </si>
  <si>
    <t xml:space="preserve">Вл.Вып.к.Перв.Уп.Втор.Уп.Пр.Открытое акционерное общество "Фармстандарт-Уфимский витаминный завод" (ОАО "Фармстандарт-УфаВИТА"), Россия (0274036993); </t>
  </si>
  <si>
    <t>ЛП-№(003982)-(РГ-RU)</t>
  </si>
  <si>
    <t>15.04.2024 
25-7-4285103-изм</t>
  </si>
  <si>
    <t>4601808010848</t>
  </si>
  <si>
    <t>30.07.2024 
1101/20-24</t>
  </si>
  <si>
    <t>4601808005028</t>
  </si>
  <si>
    <t>4601808005011</t>
  </si>
  <si>
    <t>П N014120/01</t>
  </si>
  <si>
    <t>Биосулин Н</t>
  </si>
  <si>
    <t>ЛП-№(007151)-(РГ-RU)</t>
  </si>
  <si>
    <t>10.03.2025 
25-7-4316784-ОПР-изм</t>
  </si>
  <si>
    <t>4650094097224</t>
  </si>
  <si>
    <t>4650094097231</t>
  </si>
  <si>
    <t>суспензия для подкожного введения, 100 МЕ/мл, 3 мл - картридж + шприц-ручка БиоматикПен®2 (5)  - упаковки ячейковые контурные (1) -  пачки картонные</t>
  </si>
  <si>
    <t>02.03.2023 
204/20-23</t>
  </si>
  <si>
    <t>17.07.2025 
1088/20-25</t>
  </si>
  <si>
    <t>ЛП-№(009904)-(РГ-RU)</t>
  </si>
  <si>
    <t>14.07.2025 
25-7-4329417-изм</t>
  </si>
  <si>
    <t>4607069225755</t>
  </si>
  <si>
    <t>10.12.2025 
1965/20-25/ОС</t>
  </si>
  <si>
    <t>4650094097217</t>
  </si>
  <si>
    <t>4813331004953</t>
  </si>
  <si>
    <t>суспензия для подкожного введения, 100 МЕ/мл, 3 мл - картриджи (5)  - упаковки ячейковые контурные  - пачки картонные</t>
  </si>
  <si>
    <t>суспензия для подкожного введения, 100 МЕ/мл, 3 мл - картриджи со шприц-ручкой "БиоматикПен®2" (5)  - упаковки ячейковые контурные (1) -  пачки картонные</t>
  </si>
  <si>
    <t>суспензия для подкожного введения, 100 МЕ/мл, 3 мл - картриджи в шприц-ручках Ринастра® II (5)  - пачки картонные</t>
  </si>
  <si>
    <t>4607008361339</t>
  </si>
  <si>
    <t>суспензия для подкожного введения, 100 МЕ/мл, 3 мл - картриджи в шприц-ручках Geropharm® Pen (5)  - пачки картонные</t>
  </si>
  <si>
    <t>4607008363173</t>
  </si>
  <si>
    <t>суспензия для подкожного введения, 100 МЕ/мл, 3 мл - картриджи в шприц-ручках Ринастра® (5)  - пачки картонные</t>
  </si>
  <si>
    <t>4607008361322</t>
  </si>
  <si>
    <t>4607069225748</t>
  </si>
  <si>
    <t>4607069225724</t>
  </si>
  <si>
    <t>4607069225731</t>
  </si>
  <si>
    <t xml:space="preserve">Вл.Вокхард Лимитед, Индия (AAACW2472M); Вып.к.Перв.Уп.Втор.Уп.Пр.ООО "АМЕДАРТ", Россия (7705904720); </t>
  </si>
  <si>
    <t>ЛП-№(012788)-(РГ-RU)</t>
  </si>
  <si>
    <t>18.02.2026 
25-7-4355381-ОС-изм</t>
  </si>
  <si>
    <t xml:space="preserve">Вл.Вып.к.Перв.Уп.Втор.Уп.Пр.Вокхард Лимитед, Индия (AAACW2472M); </t>
  </si>
  <si>
    <t>20.02.2026 
25-7-4355593-ОПР-изм</t>
  </si>
  <si>
    <t>8901067011386</t>
  </si>
  <si>
    <t>суспензия для подкожного введения, 100 МЕ/мл, 3 мл - картриджи (1)  - пачки картонные</t>
  </si>
  <si>
    <t>8901067011362</t>
  </si>
  <si>
    <t>8901067041819</t>
  </si>
  <si>
    <t>18.02.2026 
25-7-4355381-ОПР-изм</t>
  </si>
  <si>
    <t>4630106831015</t>
  </si>
  <si>
    <t>№ 2745313582726000041</t>
  </si>
  <si>
    <t>https://zakupki.gov.ru/epz/contract/contractCard/payment-info-and-target-of-order.html?reestrNumber=2745313582726000041&amp;contractInfoId=106936319</t>
  </si>
  <si>
    <t>№ 2121518542725000186</t>
  </si>
  <si>
    <t>https://zakupki.gov.ru/epz/contract/contractCard/payment-info-and-target-of-order.html?reestrNumber=2121518542725000186&amp;contractInfoId=105410671</t>
  </si>
  <si>
    <t>Ацетилсалициловая кислота</t>
  </si>
  <si>
    <t>Аспикор</t>
  </si>
  <si>
    <t>таблетки кишечнорастворимые, покрытые пленочной оболочкой, 100 мг, 15 шт. - упаковки ячейковые контурные (6)  - пачки картонные</t>
  </si>
  <si>
    <t>B01AC06</t>
  </si>
  <si>
    <t>ЛС-000440</t>
  </si>
  <si>
    <t>18.12.2020 
 (646/20-20-ОПР)</t>
  </si>
  <si>
    <t>4607003248949</t>
  </si>
  <si>
    <t>Тромбогард 100</t>
  </si>
  <si>
    <t>таблетки, покрытые кишечнорастворимой оболочкой, 100 мг, 10 шт. - блистеры (3)  - пачка картонная</t>
  </si>
  <si>
    <t xml:space="preserve">Вл."Адифарм"ЕАД, Республика Болгария; Вып.к.Перв.Уп.Втор.Уп.Пр.Адифарм ЕАД, Болгария (831539780); </t>
  </si>
  <si>
    <t>ЛП-000031</t>
  </si>
  <si>
    <t>3800089811378</t>
  </si>
  <si>
    <t>таблетки, покрытые кишечнорастворимой оболочкой, 100 мг, 10 шт. - блистеры (5)  - пачка картонная</t>
  </si>
  <si>
    <t>3800089811385</t>
  </si>
  <si>
    <t>таблетки, покрытые кишечнорастворимой оболочкой, 100 мг, 10 шт. - блистеры (10)  - пачка картонная</t>
  </si>
  <si>
    <t>3800089811392</t>
  </si>
  <si>
    <t>таблетки, покрытые кишечнорастворимой оболочкой, 100 мг, 20 шт. - блистер (1)  - пачка картонная</t>
  </si>
  <si>
    <t>3800089811057</t>
  </si>
  <si>
    <t>таблетки, покрытые кишечнорастворимой оболочкой, 100 мг, 20 шт. - блистеры (5)  - пачка картонная</t>
  </si>
  <si>
    <t>3800089811064</t>
  </si>
  <si>
    <t>Ацетилсалициловая кислота КАРДИО</t>
  </si>
  <si>
    <t>таблетки кишечнорастворимые, покрытые пленочной оболочкой, 50 мг, 10 шт. - контурная ячейковая упаковка (3)  - пачка картонная</t>
  </si>
  <si>
    <t>ЛП-000085</t>
  </si>
  <si>
    <t>20.05.2021 
 (20-4-4173036-ОПР-изм)</t>
  </si>
  <si>
    <t>4605077004942</t>
  </si>
  <si>
    <t>таблетки кишечнорастворимые, покрытые пленочной оболочкой, 100 мг, 15 шт. - упаковки ячейковые контурные (2)  - пачки картонные</t>
  </si>
  <si>
    <t>29.12.2021 
1354/20-21</t>
  </si>
  <si>
    <t>4607003246112</t>
  </si>
  <si>
    <t>Аспикор®</t>
  </si>
  <si>
    <t>таблетки кишечнорастворимые покрытые пленочной оболочкой, 100 мг, 10 шт. - упаковки ячейковые контурные (3)  - пачки картонные</t>
  </si>
  <si>
    <t>4607003241100</t>
  </si>
  <si>
    <t>АСК-кардио®</t>
  </si>
  <si>
    <t>таблетки кишечнорастворимые, покрытые пленочной оболочкой, 100 мг, 100 шт. - банки (1)  - пачки картонные</t>
  </si>
  <si>
    <t xml:space="preserve">Вл.Акционерное общество "Медисорб" (АО "Медисорб"), Россия (5908002499); Вып.к.Перв.Уп.Втор.Уп.Пр.Акционерное общество "Медисорб" (АО "Медисорб"), Россия (5908002499); </t>
  </si>
  <si>
    <t>ЛС-002367</t>
  </si>
  <si>
    <t>27.07.2022 
803/20-22</t>
  </si>
  <si>
    <t>4603182005731</t>
  </si>
  <si>
    <t>Ацекардол®</t>
  </si>
  <si>
    <t>таблетки кишечнорастворимые, покрытые пленочной оболочкой, 100 мг, 10 шт. - контурная ячейковая упаковка (3)  - пачка картонная</t>
  </si>
  <si>
    <t xml:space="preserve">Вл.Вып.к.Перв.Уп.Втор.Уп.Пр.Открытое акционерное общество "Акционерное Курганское общество медицинских препаратов и изделий "Синтез" (ОАО "Синтез"), Россия (4501023743); </t>
  </si>
  <si>
    <t>ЛП-№(000892)-(РГ-RU)</t>
  </si>
  <si>
    <t>18.10.2022 
25-7-4229851-изм</t>
  </si>
  <si>
    <t>4602565034443</t>
  </si>
  <si>
    <t>4602565034429</t>
  </si>
  <si>
    <t>Ацекардол</t>
  </si>
  <si>
    <t>таблетки кишечнорастворимые покрытые пленочной оболочкой, 100 мг, 10 шт. - контурная ячейковая упаковка (3)  - пачка картонная</t>
  </si>
  <si>
    <t>ЛС-000680</t>
  </si>
  <si>
    <t>15.11.2022 
1478/20-22</t>
  </si>
  <si>
    <t>4602565029524</t>
  </si>
  <si>
    <t>таблетки кишечнорастворимые покрытые пленочной оболочкой, 50 мг, 10 шт. - контурная ячейковая упаковка (3)  - пачка картонная</t>
  </si>
  <si>
    <t>4602565029500</t>
  </si>
  <si>
    <t>таблетки кишечнорастворимые, покрытые пленочной оболочкой, 100 мг, 10 шт. - упаковки ячейковые контурные (3)  - пачки картонные</t>
  </si>
  <si>
    <t>таблетки кишечнорастворимые, покрытые пленочной оболочкой, 50 мг, 10 шт. - упаковки ячейковые контурные (3)  - пачки картонные</t>
  </si>
  <si>
    <t>таблетки, покрытые кишечнорастворимой оболочкой, 100 мг, 20 шт. - блистеры (2)  - пачки картонные</t>
  </si>
  <si>
    <t>07.03.2023 
237/20-23</t>
  </si>
  <si>
    <t>3800089811491</t>
  </si>
  <si>
    <t>24.03.2023 
339/20-23</t>
  </si>
  <si>
    <t>Ацетилсалициловая кислота Кардио</t>
  </si>
  <si>
    <t>таблетки кишечнорастворимые, покрытые пленочной оболочкой, 100 мг, 10 шт. - контурная ячейковая  упаковка (6)  - пачки картонные</t>
  </si>
  <si>
    <t>ЛП-№(002036)-(РГ-RU)</t>
  </si>
  <si>
    <t>28.06.2023 
894/20-23</t>
  </si>
  <si>
    <t>4601669017253</t>
  </si>
  <si>
    <t>таблетки кишечнорастворимые, покрытые пленочной оболочкой, 100 мг, 15 шт. - контурная ячейковая упаковка (2)  - пачка картонная</t>
  </si>
  <si>
    <t xml:space="preserve">Вл.Вып.к.Перв.Уп.Втор.Уп.Пр.Акционерное общество "Татхимфармпрепараты" (АО "Татхимфармпрепараты" ), Россия (1658047200); </t>
  </si>
  <si>
    <t>ЛП-003677</t>
  </si>
  <si>
    <t>28.06.2023 
909/20-23</t>
  </si>
  <si>
    <t>4604060005348</t>
  </si>
  <si>
    <t>таблетки кишечнорастворимые, покрытые пленочной оболочкой, 50 мг, 15 шт. - упаковки ячейковые контурные (4)  - пачки картонные</t>
  </si>
  <si>
    <t xml:space="preserve">Вл.Общество с ограниченной ответственностью "Треугольник" (ООО "Треугольник"), Россия (5404489989); Вып.к.Перв.Уп.Втор.Уп.Пр.Акционерное общество "Производственная фармацевтическая компания Обновление" (АО "ПФК Обновление"), Россия (5408151534); </t>
  </si>
  <si>
    <t>ЛП-№(002178)-(РГ-RU)</t>
  </si>
  <si>
    <t>25.07.2023 
25-7-4255703-изм</t>
  </si>
  <si>
    <t>4640103850605</t>
  </si>
  <si>
    <t>таблетки кишечнорастворимые, покрытые пленочной оболочкой, 50 мг, 15 шт. - упаковки ячейковые контурные (2)  - пачки картонные</t>
  </si>
  <si>
    <t>4640103850599</t>
  </si>
  <si>
    <t>таблетки кишечнорастворимые, покрытые пленочной оболочкой, 50 мг, 10 шт. - упаковки ячейковые контурные (6)  - пачки картонные</t>
  </si>
  <si>
    <t>4640103850629</t>
  </si>
  <si>
    <t>4640103850612</t>
  </si>
  <si>
    <t>таблетки кишечнорастворимые, покрытые пленочной оболочкой, 100 мг, 15 шт. - упаковки ячейковые контурные (4)  - пачки картонные</t>
  </si>
  <si>
    <t>4640103850643</t>
  </si>
  <si>
    <t>4640103850636</t>
  </si>
  <si>
    <t>таблетки кишечнорастворимые, покрытые пленочной оболочкой, 100 мг, 10 шт. - упаковки ячейковые контурные (6)  - пачки картонные</t>
  </si>
  <si>
    <t>4640103850667</t>
  </si>
  <si>
    <t>4640103850650</t>
  </si>
  <si>
    <t>ЛП-№(002157)-(РГ-RU)</t>
  </si>
  <si>
    <t>31.07.2023 
25-7-4259762-изм</t>
  </si>
  <si>
    <t>Аспирин® кардио</t>
  </si>
  <si>
    <t>таблетки кишечнорастворимые, покрытые оболочкой, 100 мг, 14 шт. - блистер (2)  - пачка картонная</t>
  </si>
  <si>
    <t xml:space="preserve">Вл.Байер АГ, Германия (DE123659859); Пр.Байер АГ, Германия (DE123659859); Вып.к.Перв.Уп.Втор.Уп.Байер Биттерфельд ГмбХ, Германия (DE811137839); </t>
  </si>
  <si>
    <t>П N015400/01</t>
  </si>
  <si>
    <t>03.10.2023 
1508/2/20-23</t>
  </si>
  <si>
    <t>4057598021241</t>
  </si>
  <si>
    <t>Аспирин® Кардио</t>
  </si>
  <si>
    <t>таблетки кишечнорастворимые, покрытые оболочкой, 100 мг, 14 шт. - блистер (7)  - пачка картонная</t>
  </si>
  <si>
    <t>4057598021265</t>
  </si>
  <si>
    <t xml:space="preserve">Вл.Байер АГ, Германия (DE123659859); Вып.к.Перв.Уп.Втор.Уп.Пр.Байер Биттерфельд ГмбХ, Германия (DE811137839); </t>
  </si>
  <si>
    <t>4057598021258</t>
  </si>
  <si>
    <t>4057598021234</t>
  </si>
  <si>
    <t>ЛП-№(000841)-(РГ-RU)</t>
  </si>
  <si>
    <t>08.11.2023 
1691/20-23</t>
  </si>
  <si>
    <t>4603182005830</t>
  </si>
  <si>
    <t>4603182017017</t>
  </si>
  <si>
    <t>04.12.2023 
1854/20-23</t>
  </si>
  <si>
    <t>таблетки кишечнорастворимые, покрытые пленочной оболочкой, 100 мг, 10 шт. - контурная ячейковая  упаковка (3)  - пачка картонная</t>
  </si>
  <si>
    <t>28.03.2024 
317/20-24</t>
  </si>
  <si>
    <t>03.04.2024 
357/20-24</t>
  </si>
  <si>
    <t>03.05.2024 
625/20-24</t>
  </si>
  <si>
    <t>ЛП-№(001809)-(РГ-RU)</t>
  </si>
  <si>
    <t>САНОВАСК®</t>
  </si>
  <si>
    <t xml:space="preserve">Вл.Открытое акционерное общество "Авексима", Россия (7714856826); Вып.к.Перв.Уп.Втор.Уп.Пр.Открытое акционерное общество "Ирбитский химико-фармацевтический завод" (ОАО "Ирбитский химфармзавод"), Россия (6611000252); </t>
  </si>
  <si>
    <t>ЛП-№(001786)-(РГ-RU)</t>
  </si>
  <si>
    <t>29.05.2024 
753/20-24</t>
  </si>
  <si>
    <t>4603276012928</t>
  </si>
  <si>
    <t>Тромбо АСС</t>
  </si>
  <si>
    <t>таблетки кишечнорастворимые, покрытые пленочной оболочкой, 50 мг, 14 шт. - блистер (2)  - пачка картонная</t>
  </si>
  <si>
    <t xml:space="preserve">Вл.Общество с ограниченной ответственностью "Бауш Хелс" (ООО "Бауш Хелс"), Россия (7706782987); Вып.к.Перв.Уп.Втор.Уп.Пр.Г.Л. Фарма ГмбХ, Австрия (ATU54367509); </t>
  </si>
  <si>
    <t>П N013722/01</t>
  </si>
  <si>
    <t>19.05.2021 
 (20-4-4172681-ОПР-изм)</t>
  </si>
  <si>
    <t>4607013581142</t>
  </si>
  <si>
    <t>02.07.2024 
957/20-24</t>
  </si>
  <si>
    <t>Тромбостен</t>
  </si>
  <si>
    <t>таблетки кишечнорастворимые, покрытые пленочной оболочкой, 50 мг, 30 шт. - упаковки ячейковые контурные (1)  - пачки картонные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</si>
  <si>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"Озон" (ООО "Озон"), Россия (6345002063); </t>
  </si>
  <si>
    <t>ЛП-№(005728)-(РГ-RU)</t>
  </si>
  <si>
    <t>4660153657733</t>
  </si>
  <si>
    <t>таблетки кишечнорастворимые, покрытые пленочной оболочкой, 50 мг, 30 шт. - упаковки ячейковые контурные (3)  - пачки картонные</t>
  </si>
  <si>
    <t>4660153657740</t>
  </si>
  <si>
    <t>таблетки кишечнорастворимые, покрытые пленочной оболочкой, 100 мг, 30 шт. - упаковки ячейковые контурные (1)  - пачки картонные</t>
  </si>
  <si>
    <t>4660153657764</t>
  </si>
  <si>
    <t>таблетки кишечнорастворимые, покрытые пленочной оболочкой, 50 мг, 10 шт. - упаковки ячейковые контурные (10)  - пачки картонные</t>
  </si>
  <si>
    <t>21.08.2024 
25-7-4296588-изм</t>
  </si>
  <si>
    <t>4660153657757</t>
  </si>
  <si>
    <t>таблетки кишечнорастворимые, покрытые пленочной оболочкой, 100 мг, 25 шт. - упаковки ячейковые контурные (4)  - пачки картонные</t>
  </si>
  <si>
    <t>4660153657771</t>
  </si>
  <si>
    <t>таблетки кишечнорастворимые, покрытые пленочной оболочкой, 50 мг, 15 шт. - упаковки ячейковые контурные (6)  - пачки картонные</t>
  </si>
  <si>
    <t>21.08.2024 
1218/20-24</t>
  </si>
  <si>
    <t>4640103850759</t>
  </si>
  <si>
    <t>таблетки кишечнорастворимые, покрытые пленочной оболочкой, 100 мг, 15 шт. - упаковки ячейковые контурные (8)  - пачки картонные</t>
  </si>
  <si>
    <t>4640103850797</t>
  </si>
  <si>
    <t>4640103850780</t>
  </si>
  <si>
    <t>таблетки кишечнорастворимые, покрытые пленочной оболочкой, 50 мг, 20 шт. - блистер (5)  - пачка картонная</t>
  </si>
  <si>
    <t>06.09.2024 
1311/20-24</t>
  </si>
  <si>
    <t>4607013581401</t>
  </si>
  <si>
    <t>таблетки кишечнорастворимые, покрытые пленочной оболочкой, 100 мг, 14 шт. - блистер (2)  - пачка картонная</t>
  </si>
  <si>
    <t>18.09.2024 
1379/20-24</t>
  </si>
  <si>
    <t>4607013581425</t>
  </si>
  <si>
    <t>таблетки кишечнорастворимые, покрытые пленочной оболочкой, 100 мг, 20 шт. - блистер (5)  - пачка картонная</t>
  </si>
  <si>
    <t>4607013581418</t>
  </si>
  <si>
    <t>22.10.2024 
1543/20-24</t>
  </si>
  <si>
    <t>4603182017000</t>
  </si>
  <si>
    <t>06.12.2024 
1854/20-24</t>
  </si>
  <si>
    <t>25.03.2025 
342/20-25</t>
  </si>
  <si>
    <t>24.04.2025 
541/20-25</t>
  </si>
  <si>
    <t>КардиАСК®</t>
  </si>
  <si>
    <t>таблетки кишечнорастворимые, покрытые пленочной оболочкой, 50 мг, 30 шт. - банки (1)  - пачки картонные</t>
  </si>
  <si>
    <t>ЛП-№(008662)-(РГ-RU)</t>
  </si>
  <si>
    <t>23.04.2025 
25-7-4320613-ОПР-изм</t>
  </si>
  <si>
    <t>4606486045885</t>
  </si>
  <si>
    <t>таблетки кишечнорастворимые, покрытые пленочной оболочкой, 50 мг, 60 шт. - банки (1)  - пачки картонные</t>
  </si>
  <si>
    <t>4606486045908</t>
  </si>
  <si>
    <t>4606486029977</t>
  </si>
  <si>
    <t>таблетки кишечнорастворимые, покрытые пленочной оболочкой, 50 мг, 30 шт. - упаковки ячейковые контурные (2)  - пачки картонные</t>
  </si>
  <si>
    <t>4606486029991</t>
  </si>
  <si>
    <t>таблетки кишечнорастворимые, покрытые пленочной оболочкой, 100 мг, 30 шт. - банки (1)  - пачки картонные</t>
  </si>
  <si>
    <t>4606486045878</t>
  </si>
  <si>
    <t>таблетки кишечнорастворимые, покрытые пленочной оболочкой, 100 мг, 60 шт. - банки (1)  - пачки картонные</t>
  </si>
  <si>
    <t>4606486045892</t>
  </si>
  <si>
    <t>4606486030034</t>
  </si>
  <si>
    <t>таблетки кишечнорастворимые, покрытые пленочной оболочкой, 100 мг, 30 шт. - упаковки ячейковые контурные (2)  - пачки картонные</t>
  </si>
  <si>
    <t>4606486030058</t>
  </si>
  <si>
    <t>29.05.2025 
761/20-25</t>
  </si>
  <si>
    <t>4605077004959</t>
  </si>
  <si>
    <t>Сановаск</t>
  </si>
  <si>
    <t>таблетки покрытые кишечнорастворимой пленочной оболочкой, 100 мг, 10 шт. - упаковки ячейковые контурные (6)  - пачки картонные</t>
  </si>
  <si>
    <t>ЛП-003515</t>
  </si>
  <si>
    <t>30.05.2025 
792/20-25</t>
  </si>
  <si>
    <t>4603276009478</t>
  </si>
  <si>
    <t>таблетки покрытые кишечнорастворимой пленочной оболочкой, 100 мг, 10 шт. - упаковки ячейковые контурные (3)  - пачки картонные</t>
  </si>
  <si>
    <t>4603276005043</t>
  </si>
  <si>
    <t>4603276012911</t>
  </si>
  <si>
    <t>таблетки кишечнорастворимые, покрытые пленочной оболочкой, 100 мг, 10 шт. - упаковки  ячейковые   контурные (6)  - пачки картонные</t>
  </si>
  <si>
    <t>4603276012966</t>
  </si>
  <si>
    <t>таблетки кишечнорастворимые, покрытые пленочной оболочкой, 100 мг, 10 шт. - упаковки  ячейковые   контурные (3)  - пачки картонные</t>
  </si>
  <si>
    <t>4603276012959</t>
  </si>
  <si>
    <t>таблетки кишечнорастворимые, покрытые пленочной оболочкой, 100 мг, 30 шт. - банки полимерные (1)  /  / - пачки картонные</t>
  </si>
  <si>
    <t>Р N003825/01</t>
  </si>
  <si>
    <t>31.10.2022 
25-7-4231701-ОПР-изм</t>
  </si>
  <si>
    <t>таблетки кишечнорастворимые, покрытые пленочной оболочкой, 100 мг, 60 шт. - банки полимерные (1)  /  / - пачки картонные</t>
  </si>
  <si>
    <t>КардиАСК</t>
  </si>
  <si>
    <t>таблетки кишечнорастворимые, покрытые пленочной оболочкой, 50 мг, 60 шт. - банки полимерные (1)  /  / - пачки картонные</t>
  </si>
  <si>
    <t>таблетки кишечнорастворимые, покрытые пленочной оболочкой, 50 мг, 30 шт. - банки полимерные (1)  /  / - пачки картонные</t>
  </si>
  <si>
    <t>11.08.2025 
1236/20-25</t>
  </si>
  <si>
    <t>20.08.2025 
1307/20-25</t>
  </si>
  <si>
    <t>Ацетилкардио-ЛекТ</t>
  </si>
  <si>
    <t xml:space="preserve">Вл.Вып.к.Перв.Уп.Втор.Уп.Пр.Открытое акционерное общество "Тюменский химико-фармацевтический завод" (ОАО "ТХФЗ"), Россия (7202119731); </t>
  </si>
  <si>
    <t>ЛП-№(006431)-(РГ-RU)</t>
  </si>
  <si>
    <t>25.08.2025 
25-7-4332924-ОПР-изм</t>
  </si>
  <si>
    <t>4602809007035</t>
  </si>
  <si>
    <t>таблетки кишечнорастворимые, покрытые пленочной оболочкой, 100 мг, 10 шт. - упаковки ячейковые контурные (1)  - пачки картонные</t>
  </si>
  <si>
    <t>4602809006984</t>
  </si>
  <si>
    <t>4602809007028</t>
  </si>
  <si>
    <t>таблетки кишечнорастворимые, покрытые пленочной оболочкой, 100 мг, 10 шт. - упаковки ячейковые контурные (2)  - пачки картонные</t>
  </si>
  <si>
    <t>4602809006991</t>
  </si>
  <si>
    <t>4602809007011</t>
  </si>
  <si>
    <t>4602809007004</t>
  </si>
  <si>
    <t>27.08.2025 
1331/20-25</t>
  </si>
  <si>
    <t>таблетки кишечнорастворимые, покрытые оболочкой, 100 мг, 14 шт. - блистеры (2)  - пачка картонная</t>
  </si>
  <si>
    <t>ЛП-№(004558)-(РГ-RU)</t>
  </si>
  <si>
    <t>13.10.2025 
25-7-4340773-изм</t>
  </si>
  <si>
    <t>4057598021401</t>
  </si>
  <si>
    <t>таблетки кишечнорастворимые, покрытые оболочкой, 100 мг, 14 шт. - блистеры (7)  - пачка картонная</t>
  </si>
  <si>
    <t>4057598021418</t>
  </si>
  <si>
    <t>16.10.2025 
25-7-4340772-изм</t>
  </si>
  <si>
    <t>4057598022064</t>
  </si>
  <si>
    <t>4057598022057</t>
  </si>
  <si>
    <t>таблетки кишечнорастворимые, покрытые пленочной оболочкой, 100 мг, 10 шт. - контурная ячейковая  упаковка (3)  - пачки картонные</t>
  </si>
  <si>
    <t>14.10.2025 
1643/20-25</t>
  </si>
  <si>
    <t>4601669017284</t>
  </si>
  <si>
    <t>31.10.2025 
1786/25-25</t>
  </si>
  <si>
    <t>таблетки кишечнорастворимые, покрытые пленочной оболочкой, 50 мг, 15 шт. - упаковки ячейковые контурные (8)  - пачки картонные</t>
  </si>
  <si>
    <t>4640103850766</t>
  </si>
  <si>
    <t>20.10.2025 
1661/25-25</t>
  </si>
  <si>
    <t>Тромбо АСС®</t>
  </si>
  <si>
    <t>таблетки кишечнорастворимые, покрытые пленочной оболочкой, 50 мг, 14 шт. - блистеры (2)  - пачки картонные</t>
  </si>
  <si>
    <t xml:space="preserve">Вл.Бауш Хелс Ирландия Лимитед, Ирландия (9831719P); Вып.к.Перв.Уп.Втор.Уп.Пр.Г.Л. Фарма ГмбХ, Австрия (ATU54367509); </t>
  </si>
  <si>
    <t>ЛП-№(011359)-(РГ-RU)</t>
  </si>
  <si>
    <t>31.10.2025 
25-7-4342173-ОПР-изм</t>
  </si>
  <si>
    <t>5397313002582</t>
  </si>
  <si>
    <t xml:space="preserve">Вл.Бауш Хелс Ирландия Лимитед, Ирландия (9831719P); Вып.к.Перв.Уп.Втор.Уп.Пр.Фармзавод Ельфа А.О., Польша (NIP: 6110203055); </t>
  </si>
  <si>
    <t>31.10.2025 
25-7-4342174-ОПР-изм</t>
  </si>
  <si>
    <t>5397313002834</t>
  </si>
  <si>
    <t>таблетки кишечнорастворимые, покрытые пленочной оболочкой, 100 мг, 14 шт. - блистеры (2)  - пачки картонные</t>
  </si>
  <si>
    <t xml:space="preserve">Вл.Бауш Хелс Ирландия Лимитед, Ирландия (9831719P); Вып.к.Перв.Уп.Втор.Уп.Пр.Ай Си Эн Польфа Жешув А.О., Польша (NIP: 8130267131); </t>
  </si>
  <si>
    <t>31.10.2025 
25-7-4342170-изм</t>
  </si>
  <si>
    <t>5397313002858</t>
  </si>
  <si>
    <t>таблетки кишечнорастворимые, покрытые пленочной оболочкой, 100 мг, 20 шт. - блистеры (5)  - пачки картонные</t>
  </si>
  <si>
    <t>5397313002865</t>
  </si>
  <si>
    <t>5397313002605</t>
  </si>
  <si>
    <t>5397313002612</t>
  </si>
  <si>
    <t>таблетки кишечнорастворимые, покрытые пленочной оболочкой, 50 мг, 20 шт. - блистеры (5)  - пачки картонные</t>
  </si>
  <si>
    <t>5397313002599</t>
  </si>
  <si>
    <t>5397313002841</t>
  </si>
  <si>
    <t>13.03.2026 
336/25-26</t>
  </si>
  <si>
    <t>30.03.2026 
464/25-26</t>
  </si>
  <si>
    <t>21.04.2026 
603/25-26</t>
  </si>
  <si>
    <t>07.05.2026 
729/25-26</t>
  </si>
  <si>
    <t>№ 1781304746325000854</t>
  </si>
  <si>
    <t>https://zakupki.gov.ru/epz/contract/contractCard/payment-info-and-target-of-order.html?reestrNumber=1781304746325000854&amp;contractInfoId=104872980</t>
  </si>
  <si>
    <t>№ 2054200925025000133</t>
  </si>
  <si>
    <t>https://zakupki.gov.ru/epz/contract/contractCard/payment-info-and-target-of-order.html?reestrNumber=2054200925025000133&amp;contractInfoId=100248199</t>
  </si>
  <si>
    <t>Аминофиллин</t>
  </si>
  <si>
    <t>Эуфиллин</t>
  </si>
  <si>
    <t>раствор для внутривенного введения, 24 мг/мл, 5 мл - ампулы (10)  - упаковки контурные пластиковые (поддоны) - пачки картонные</t>
  </si>
  <si>
    <t xml:space="preserve">Вл.Мапичем АГ, Швейцария; Вып.к.Перв.Уп.Втор.Уп.Пр.Сишуи Ксирканг Фармасьютикал Ко.Лтд, Китай; </t>
  </si>
  <si>
    <t>ЛСР-000055</t>
  </si>
  <si>
    <t>18.12.2020 
 (605/20-20-ОПР)</t>
  </si>
  <si>
    <t>6930169700142</t>
  </si>
  <si>
    <t>раствор для внутривенного введения, 24 мг/мл, 10 мл - ампулы (10)  - упаковки контурные пластиковые (поддоны) - пачки картонные</t>
  </si>
  <si>
    <t>6930169700050</t>
  </si>
  <si>
    <t>раствор для внутривенного введения, 24 мг/мл, 10 мл - ампулы (10)  - /в комплекте с ножом ампульным или скарификатором (при необходимости)/ - пачки картонные</t>
  </si>
  <si>
    <t xml:space="preserve">Вл.Мосхимфармпрепараты им.Н.А.Семашко ОАО, Россия; Вып.к.Перв.Уп.Втор.Уп.Пр.Открытое акционерное общество "Московское производственное химико-фармацевтическое объединение им. Н.А.Семашко" (ОАО "Мосхимфармпрепараты им. Н.А. Семашко"),, Россия; </t>
  </si>
  <si>
    <t>ЛС-001268</t>
  </si>
  <si>
    <t>4600828000563</t>
  </si>
  <si>
    <t>раствор для внутривенного введения, 24 мг/мл, 5 мл - ампулы (5)  - пачки картонные</t>
  </si>
  <si>
    <t xml:space="preserve">Вл.Мосхимфармпрепараты им.Н.А.Семашко ОАО, Россия; Вып.к.Перв.Уп.Втор.Уп.Пр.ОАО "Мосхимфармпрепараты" им.Н.А.Семашко", Россия; </t>
  </si>
  <si>
    <t>4600828005377</t>
  </si>
  <si>
    <t>раствор для внутривенного введения, 24 мг/мл, 5 мл - ампулы (10)  / в комплекте с ножом ампульным или скарификатором, если необходим для ампул данного типа / - коробки картонные</t>
  </si>
  <si>
    <t xml:space="preserve">Вл.Вып.к.Перв.Уп.Втор.Уп.Пр.Акционерное общество "Научно-производственное объединение по медицинским иммунобиологическим препаратам "Микроген"  (АО "НПО "Микроген"), Россия (7722422237); </t>
  </si>
  <si>
    <t>R03DA05</t>
  </si>
  <si>
    <t>ЛС-002028</t>
  </si>
  <si>
    <t>18.12.2020 
 (665/20-20-ОПР)</t>
  </si>
  <si>
    <t>4605260003455</t>
  </si>
  <si>
    <t>раствор для внутривенного введения, 24 мг/мл, 5 мл - ампулы (5)  - кассетные контурные упаковки (2) - пачки картонные</t>
  </si>
  <si>
    <t>4605260004001</t>
  </si>
  <si>
    <t>раствор для внутривенного введения, 24 мг/мл, 5 мл - ампулы (10)  / в комплекте с ножом ампульным или скарификатором, если необходим для ампул данного типа / - пачки картонные</t>
  </si>
  <si>
    <t>4605260003448</t>
  </si>
  <si>
    <t>раствор для внутривенного введения, 24 мг/мл, 10 мл - ампулы (10)  / в комплекте с ножом ампульным или скарификатором, если необходим для ампул данного типа / - пачки картонные</t>
  </si>
  <si>
    <t>4605260003462</t>
  </si>
  <si>
    <t>раствор для внутривенного введения, 24 мг/мл, 10 мл - ампулы (5)  - упаковка ячейковая контурная (2), пачка картонная</t>
  </si>
  <si>
    <t xml:space="preserve">Вл.Вып.к.Перв.Уп.Втор.Уп.Пр.Биосинтез ПАО, Россия; </t>
  </si>
  <si>
    <t>ЛСР-003895/07</t>
  </si>
  <si>
    <t>22.12.2020 
 (706/20-20-ОПР)</t>
  </si>
  <si>
    <t>4602884015536</t>
  </si>
  <si>
    <t>раствор для внутривенного введения, 24 мг/мл, 10 мл - ампулы (10)  - пачки картонные</t>
  </si>
  <si>
    <t xml:space="preserve">Вл.Общество с ограниченной ответственностью "Гротекс" (ООО "Гротекс"), Россия (7814459396); Вып.к.Перв.Уп.Втор.Уп.Пр.Общество с ограниченной ответственностью "Гротекс" (ООО "Гротекс"), Россия; </t>
  </si>
  <si>
    <t>ЛП-003461</t>
  </si>
  <si>
    <t>23.12.2020 
 (731/20-20-ОПР)</t>
  </si>
  <si>
    <t>4680013244453</t>
  </si>
  <si>
    <t>4680013244392</t>
  </si>
  <si>
    <t>раствор для внутривенного введения, 24 мг/мл, 5 мл - ампулы (10)  - пачки картонные</t>
  </si>
  <si>
    <t>4680013244415</t>
  </si>
  <si>
    <t>раствор для внутривенного введения, 24 мг/мл, 10 мл - ампулы (5)  - пачки картонные</t>
  </si>
  <si>
    <t>4680013244439</t>
  </si>
  <si>
    <t>раствор для внутривенного введения, 24 мг/мл, 10 мл - ампулы (5)  / в комплекте с ножом ампульным или скарификатором, если необходим для ампул данного типа / - упаковки ячейковые контурные (2) - пачки картонные</t>
  </si>
  <si>
    <t xml:space="preserve">Вл.Общество с ограниченной ответственностью "Атолл" (ООО "Атолл"), Россия (6345021323); Вып.к.Перв.Уп.Втор.Уп.Пр.ООО "Озон", Россия; </t>
  </si>
  <si>
    <t>ЛП-002938</t>
  </si>
  <si>
    <t>4607027767969</t>
  </si>
  <si>
    <t>раствор для внутривенного введения, 24 мг/мл, 5 мл - ампулы (5)  / в комплекте с ножом ампульным или скарификатором, если необходим для ампул данного типа / - упаковки ячейковые контурные (2) - пачки картонные</t>
  </si>
  <si>
    <t xml:space="preserve">Вл.Общество с ограниченной ответственностью "Атолл" (ООО "Атолл"), Россия (6345021323); Перв.Уп.Втор.Уп.Пр.ООО "Озон", Россия; Вып.к.ООО "Озон", Россия; </t>
  </si>
  <si>
    <t>4607027767952</t>
  </si>
  <si>
    <t>раствор для внутривенного введения, 24 мг/мл, 5 мл - ампулы (10)  - пачка картонная</t>
  </si>
  <si>
    <t xml:space="preserve">Вл.Вып.к.Перв.Уп.Втор.Уп.Пр.Открытое акционерное общество "Борисовский завод медицинских препаратов" (ОАО "БЗМП"), Республика Беларусь (600125834); </t>
  </si>
  <si>
    <t>П N013516/01</t>
  </si>
  <si>
    <t>12.09.2022 
25-7-4225313-ОПР-изм</t>
  </si>
  <si>
    <t>4810201016054</t>
  </si>
  <si>
    <t>раствор для внутривенного введения, 24 мг/мл, 5 мл - ампулы (10)  - коробка картонная</t>
  </si>
  <si>
    <t>4810201000329</t>
  </si>
  <si>
    <t>раствор для внутривенного введения, 24 мг/мл, 5 мл - ампулы (10)  - пачка  картонная</t>
  </si>
  <si>
    <t>4810201008660</t>
  </si>
  <si>
    <t xml:space="preserve">Вл.Вып.к.Перв.Уп.Втор.Уп.Пр.Акционерное общество "Новосибхимфарм" (АО "Новосибхимфарм"), Россия (5405101302); </t>
  </si>
  <si>
    <t>Р N002436/01</t>
  </si>
  <si>
    <t>21.04.2023 
534/20-23</t>
  </si>
  <si>
    <t>4602212000463</t>
  </si>
  <si>
    <t>раствор для внутривенного введения, 24 мг/мл, 10 мл - ампулы (10)  / в комплекте с ножом ампульным или скарификатором, если необходим для ампул данного типа / - коробки картонные</t>
  </si>
  <si>
    <t>28.04.2023 
586/20-23</t>
  </si>
  <si>
    <t>4602212000067</t>
  </si>
  <si>
    <t xml:space="preserve">Вл.Вып.к.Перв.Уп.Втор.Уп.Пр.ПАО "Биосинтез", Россия (5834001025); </t>
  </si>
  <si>
    <t>22.09.2023 
1427/20-23/ОС-подтв</t>
  </si>
  <si>
    <t>раствор для внутривенного введения, 24 мг/мл, 10 мл - ампулы (5)  / в комплекте с ножом ампульным или скарификатором, если необходим для ампул данного типа / - пачки картонные</t>
  </si>
  <si>
    <t xml:space="preserve">Вл.Вып.к.Перв.Уп.Втор.Уп.Пр.Федеральное казенное предприятие "Армавирская биологическая фабрика" (ФКП "Армавирская биофабрика"), Россия (2343003392); </t>
  </si>
  <si>
    <t>ЛСР-000883/09</t>
  </si>
  <si>
    <t>4605894001018</t>
  </si>
  <si>
    <t>раствор для внутривенного введения, 24 мг/мл, 5 мл - ампулы (5)  - упаковки ячейковые контурные (2) - пачки картонные</t>
  </si>
  <si>
    <t>раствор для внутривенного введения, 24 мг/мл, 5 мл - ампулы (10)  - коробки картонные</t>
  </si>
  <si>
    <t>08.02.2024 
25-7-4278836-изм</t>
  </si>
  <si>
    <t>28.02.2024 
170/20-24</t>
  </si>
  <si>
    <t>05.04.2024 
395/20-24</t>
  </si>
  <si>
    <t xml:space="preserve">Вл.Вып.к.Перв.Уп.Втор.Уп.Пр.Дальхимфарм ОАО, Россия (2702010564); </t>
  </si>
  <si>
    <t>ЛС-001731</t>
  </si>
  <si>
    <t>25.06.2024 
879/20-24</t>
  </si>
  <si>
    <t>4602824006143</t>
  </si>
  <si>
    <t>4602824023751</t>
  </si>
  <si>
    <t>02.07.2024 
946/20-24</t>
  </si>
  <si>
    <t>4602824023744</t>
  </si>
  <si>
    <t>раствор для внутривенного введения, 24 мг/мл, 10 мл - ампулы (10)  - коробки картонные</t>
  </si>
  <si>
    <t>4602824000448</t>
  </si>
  <si>
    <t>02.08.2024 
1123/20-24</t>
  </si>
  <si>
    <t>Эуфиллин-ЭСКОМ</t>
  </si>
  <si>
    <t>раствор для внутривенного введения, 24 мг/мл, 10 мл - стеклянная ампула (10)  - пачка картонная</t>
  </si>
  <si>
    <t xml:space="preserve">Вл.Общество с ограниченной ответственностью Химико фармацевтический концерн "МИР" (ООО ХФК "МИР"), Россия (2634105230); Вып.к.Перв.Уп.Втор.Уп.Пр.Открытое акционерное общество Научно-производственный концерн "ЭСКОМ" (ОАО НПК "ЭСКОМ"), Россия (2634040279); </t>
  </si>
  <si>
    <t>ЛСР-001741/09</t>
  </si>
  <si>
    <t>30.08.2024 
1252/20-24</t>
  </si>
  <si>
    <t>4605453006164</t>
  </si>
  <si>
    <t>раствор для внутривенного введения, 24 мг/мл, 5 мл - стеклянная ампула (10)  - пачка картонная</t>
  </si>
  <si>
    <t>4605453001411</t>
  </si>
  <si>
    <t>4605453001404</t>
  </si>
  <si>
    <t>раствор для внутривенного введения, 24 мг/мл, 5 мл - стеклянная ампула (5)  - пачка  картонная</t>
  </si>
  <si>
    <t>4605453001398</t>
  </si>
  <si>
    <t>раствор для внутривенного введения, 24 мг/мл, 5 мл - стеклянная ампула (20)  - пачка  картонная</t>
  </si>
  <si>
    <t>4605453001428</t>
  </si>
  <si>
    <t>ЛП-№(006548)-(РГ-RU)</t>
  </si>
  <si>
    <t>02.10.2024 
25-7-4300181-изм</t>
  </si>
  <si>
    <t>14.04.2025 
482/2/20-25</t>
  </si>
  <si>
    <t>28.05.2025 
748/20-25</t>
  </si>
  <si>
    <t>30.05.2025 
798/20-25</t>
  </si>
  <si>
    <t>раствор для внутривенного введения, 24 мг/мл, 10 мл - ампулы (5)  - упаковки контурные пластиковые (поддоны) - пачки картонные</t>
  </si>
  <si>
    <t>4605453001435</t>
  </si>
  <si>
    <t>03.07.2025 
986/20-25</t>
  </si>
  <si>
    <t>раствор для внутривенного введения, 24 мг/мл, 5 мл - ампулы (5)  - упаковки ячейковые контурные (1) - пачки картонные</t>
  </si>
  <si>
    <t>ЛП-№(011437)-(РГ-RU)</t>
  </si>
  <si>
    <t>05.11.2025 
25-7-4342830-изм</t>
  </si>
  <si>
    <t>4605453037311</t>
  </si>
  <si>
    <t>раствор для внутривенного введения, 24 мг/мл, 5 мл - ампулы (10)  - упаковки ячейковые контурные (1) - пачки картонные</t>
  </si>
  <si>
    <t>4605453037328</t>
  </si>
  <si>
    <t>4605453037335</t>
  </si>
  <si>
    <t>раствор для внутривенного введения, 24 мг/мл, 5 мл - ампулы (5)  - упаковки ячейковые контурные (4) - пачки картонные</t>
  </si>
  <si>
    <t>4605453037342</t>
  </si>
  <si>
    <t>раствор для внутривенного введения, 24 мг/мл, 5 мл - ампулы (10)  - упаковки ячейковые контурные (2) - пачки картонные</t>
  </si>
  <si>
    <t>4605453037359</t>
  </si>
  <si>
    <t>раствор для внутривенного введения, 24 мг/мл, 10 мл - ампулы (10)  - упаковки ячейковые контурные (1) - пачки картонные</t>
  </si>
  <si>
    <t>4605453037427</t>
  </si>
  <si>
    <t>раствор для внутривенного введения, 24 мг/мл, 10 мл - ампулы (5)  - упаковки ячейковые контурные (2) - пачки картонные</t>
  </si>
  <si>
    <t>4605453037434</t>
  </si>
  <si>
    <t>раствор для внутривенного введения, 24 мг/мл, 10 мл - ампулы (5)  - упаковки ячейковые контурные (1) - пачки картонные</t>
  </si>
  <si>
    <t>4605453037410</t>
  </si>
  <si>
    <t>раствор для внутривенного введения, 24 мг/мл, 10 мл - ампула (10)  - пачки картонные</t>
  </si>
  <si>
    <t>ЛП-№(010907)-(РГ-RU)</t>
  </si>
  <si>
    <t>18.11.2025 
25-7-4343763-изм</t>
  </si>
  <si>
    <t>4605894001520</t>
  </si>
  <si>
    <t>4605894001025</t>
  </si>
  <si>
    <t>раствор для внутривенного введения, 24 мг/мл, 10 мл - ампула (5)  - пачки картонные</t>
  </si>
  <si>
    <t>18.11.2025 
25-7-4343763-ОС-изм</t>
  </si>
  <si>
    <t>раствор для внутривенного введения, 24 мг/мл, 10 мл - ампулы (5)  / в комплекте с ножом ампульным или скарификатором, если необходим для ампул данного типа / - упаковки ячейковые контурные (2)- пачки картонные</t>
  </si>
  <si>
    <t>24.05.2022 
526/20-22</t>
  </si>
  <si>
    <t>ЛП-№(012244)-(РГ-RU)</t>
  </si>
  <si>
    <t>21.01.2026 
25-7-4351963-изм</t>
  </si>
  <si>
    <t xml:space="preserve">Вл.Вып.к.Перв.Уп.Втор.Уп.Пр.Акционерное общество "ДАЛЬХИМФАРМ" (АО "ДАЛЬХИМФАРМ"), Россия (2702010564); </t>
  </si>
  <si>
    <t>18.03.2026 
25-7-4356995-изм</t>
  </si>
  <si>
    <t>№ 2572000431126000082</t>
  </si>
  <si>
    <t>https://zakupki.gov.ru/epz/contract/contractCard/payment-info-and-target-of-order.html?reestrNumber=2572000431126000082&amp;contractInfoId=109093850</t>
  </si>
  <si>
    <t>№ 2615505648726000010</t>
  </si>
  <si>
    <t>https://zakupki.gov.ru/epz/contract/contractCard/payment-info-and-target-of-order.html?reestrNumber=2615505648726000010&amp;contractInfoId=106740453</t>
  </si>
  <si>
    <t>Цена единицы лекарственного препарата с НДС и опт.надб., руб.</t>
  </si>
  <si>
    <r>
      <t xml:space="preserve">Цена единицы лекарственного препарата </t>
    </r>
    <r>
      <rPr>
        <u/>
        <sz val="11"/>
        <color theme="1"/>
        <rFont val="Times New Roman"/>
        <family val="1"/>
        <charset val="204"/>
      </rPr>
      <t>без учета НДС и опт.надб., руб</t>
    </r>
    <r>
      <rPr>
        <sz val="11"/>
        <color theme="1"/>
        <rFont val="Times New Roman"/>
        <family val="1"/>
        <charset val="204"/>
      </rPr>
      <t>.</t>
    </r>
  </si>
  <si>
    <t>Лекарственная форма и дозировка</t>
  </si>
  <si>
    <t>Вторая цена ИТОГ (руб.)*</t>
  </si>
  <si>
    <t>*В связи с несостоявшейся процедурой закупки данных медикаментов (по окончании срока подачи заявок на участие в Объявлении о закупке не подано ни одной заявки) (объяв. 200909040126100350) в соответствии с Порядком, утвержденным приказом Минздрава России от 19.12.2019 № 1064н, в качестве цены за единицу товара при расчете НМЦК на лекарственной препарат принимается следующая цена после цены за единицу товара, установленной в предыдущей закупке.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</si>
</sst>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_-* #,##0.000\ _₽_-;\-* #,##0.000\ _₽_-;_-* &quot;-&quot;??\ _₽_-;_-@_-"/>
    <numFmt numFmtId="165" formatCode="#,##0.00_ ;\-#,##0.00\ "/>
    <numFmt numFmtId="166" formatCode="_-* #,##0.000\ _₽_-;\-* #,##0.000\ _₽_-;_-* &quot;-&quot;???\ _₽_-;_-@_-"/>
    <numFmt numFmtId="167" formatCode="_-* #,##0.00\ _₽_-;\-* #,##0.00\ _₽_-;_-* \-??\ _₽_-;_-@_-"/>
    <numFmt numFmtId="168" formatCode="_-* #,##0.000\ _₽_-;\-* #,##0.000\ _₽_-;_-* \-??\ _₽_-;_-@_-"/>
    <numFmt numFmtId="169" formatCode="_-* #,##0.000\ _₽_-;\-* #,##0.000\ _₽_-;_-* \-???\ _₽_-;_-@_-"/>
    <numFmt numFmtId="170" formatCode="_-* #,##0.0000\ _₽_-;\-* #,##0.0000\ _₽_-;_-* &quot;-&quot;????\ _₽_-;_-@_-"/>
    <numFmt numFmtId="171" formatCode="[$-10419]###\ ###"/>
    <numFmt numFmtId="172" formatCode="[$-10419]###\ ###\ ##0.00"/>
    <numFmt numFmtId="173" formatCode="_-* #,##0.0000000\ _₽_-;\-* #,##0.0000000\ _₽_-;_-* &quot;-&quot;???????\ _₽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 val="singleAccounting"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DE5"/>
        <bgColor rgb="FF99CCFF"/>
      </patternFill>
    </fill>
    <fill>
      <patternFill patternType="solid">
        <fgColor rgb="FFE6E0EC"/>
        <bgColor rgb="FFD9D9D9"/>
      </patternFill>
    </fill>
    <fill>
      <patternFill patternType="solid">
        <fgColor rgb="FFFCD5B5"/>
        <bgColor rgb="FFD9D9D9"/>
      </patternFill>
    </fill>
    <fill>
      <patternFill patternType="solid">
        <fgColor rgb="FFD9D9D9"/>
        <bgColor rgb="FFE6E0EC"/>
      </patternFill>
    </fill>
    <fill>
      <patternFill patternType="solid">
        <fgColor rgb="FFFFFF00"/>
        <bgColor rgb="FFFFFF00"/>
      </patternFill>
    </fill>
    <fill>
      <patternFill patternType="solid">
        <fgColor rgb="FFF5F5F5"/>
        <bgColor indexed="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07">
    <xf numFmtId="0" fontId="0" fillId="0" borderId="0" xfId="0"/>
    <xf numFmtId="4" fontId="3" fillId="2" borderId="2" xfId="0" applyNumberFormat="1" applyFont="1" applyFill="1" applyBorder="1" applyAlignment="1">
      <alignment horizontal="center" vertical="top" wrapText="1"/>
    </xf>
    <xf numFmtId="2" fontId="3" fillId="0" borderId="2" xfId="1" applyNumberFormat="1" applyFont="1" applyFill="1" applyBorder="1" applyAlignment="1" applyProtection="1">
      <alignment horizontal="center" vertical="top" wrapText="1"/>
    </xf>
    <xf numFmtId="164" fontId="3" fillId="0" borderId="2" xfId="1" applyNumberFormat="1" applyFont="1" applyFill="1" applyBorder="1" applyAlignment="1" applyProtection="1">
      <alignment horizontal="center" vertical="top" wrapText="1"/>
      <protection locked="0"/>
    </xf>
    <xf numFmtId="43" fontId="3" fillId="2" borderId="2" xfId="1" applyFont="1" applyFill="1" applyBorder="1" applyAlignment="1">
      <alignment horizontal="center" vertical="top" wrapText="1"/>
    </xf>
    <xf numFmtId="43" fontId="3" fillId="3" borderId="2" xfId="1" applyFont="1" applyFill="1" applyBorder="1" applyAlignment="1" applyProtection="1">
      <alignment horizontal="center" vertical="top" wrapText="1"/>
      <protection locked="0"/>
    </xf>
    <xf numFmtId="49" fontId="3" fillId="0" borderId="2" xfId="1" applyNumberFormat="1" applyFont="1" applyBorder="1" applyAlignment="1" applyProtection="1">
      <alignment horizontal="center" vertical="top" wrapText="1"/>
      <protection locked="0"/>
    </xf>
    <xf numFmtId="43" fontId="3" fillId="0" borderId="2" xfId="1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>
      <alignment horizontal="center" vertical="top" wrapText="1"/>
    </xf>
    <xf numFmtId="4" fontId="3" fillId="5" borderId="2" xfId="0" applyNumberFormat="1" applyFont="1" applyFill="1" applyBorder="1" applyAlignment="1">
      <alignment horizontal="center" vertical="top" wrapText="1"/>
    </xf>
    <xf numFmtId="49" fontId="3" fillId="5" borderId="2" xfId="1" applyNumberFormat="1" applyFont="1" applyFill="1" applyBorder="1" applyAlignment="1">
      <alignment horizontal="center" vertical="top" wrapText="1"/>
    </xf>
    <xf numFmtId="2" fontId="3" fillId="5" borderId="2" xfId="1" applyNumberFormat="1" applyFont="1" applyFill="1" applyBorder="1" applyAlignment="1">
      <alignment horizontal="center" vertical="top" wrapText="1"/>
    </xf>
    <xf numFmtId="4" fontId="3" fillId="6" borderId="2" xfId="0" applyNumberFormat="1" applyFont="1" applyFill="1" applyBorder="1" applyAlignment="1">
      <alignment horizontal="center" vertical="top" wrapText="1"/>
    </xf>
    <xf numFmtId="4" fontId="6" fillId="5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Fill="1" applyAlignment="1">
      <alignment horizontal="center" vertical="top" wrapText="1"/>
    </xf>
    <xf numFmtId="2" fontId="3" fillId="0" borderId="0" xfId="0" applyNumberFormat="1" applyFont="1" applyAlignment="1">
      <alignment horizontal="center" vertical="top" wrapText="1"/>
    </xf>
    <xf numFmtId="43" fontId="3" fillId="0" borderId="0" xfId="1" applyFont="1" applyAlignment="1">
      <alignment horizontal="center" vertical="top" wrapText="1"/>
    </xf>
    <xf numFmtId="49" fontId="3" fillId="0" borderId="0" xfId="1" applyNumberFormat="1" applyFont="1" applyAlignment="1">
      <alignment horizontal="center" vertical="top" wrapText="1"/>
    </xf>
    <xf numFmtId="2" fontId="3" fillId="0" borderId="0" xfId="1" applyNumberFormat="1" applyFont="1" applyAlignment="1">
      <alignment horizontal="center" vertical="top" wrapText="1"/>
    </xf>
    <xf numFmtId="10" fontId="3" fillId="0" borderId="0" xfId="0" applyNumberFormat="1" applyFont="1" applyAlignment="1">
      <alignment horizontal="center" vertical="top" wrapText="1"/>
    </xf>
    <xf numFmtId="43" fontId="6" fillId="0" borderId="0" xfId="1" applyFont="1" applyAlignment="1">
      <alignment horizontal="center" vertical="top" wrapText="1"/>
    </xf>
    <xf numFmtId="4" fontId="3" fillId="0" borderId="0" xfId="0" applyNumberFormat="1" applyFont="1" applyAlignment="1">
      <alignment horizontal="center" vertical="top" wrapText="1"/>
    </xf>
    <xf numFmtId="43" fontId="3" fillId="0" borderId="0" xfId="0" applyNumberFormat="1" applyFont="1" applyAlignment="1">
      <alignment horizontal="center" vertical="top" wrapText="1"/>
    </xf>
    <xf numFmtId="0" fontId="0" fillId="0" borderId="0" xfId="0" applyFont="1"/>
    <xf numFmtId="43" fontId="6" fillId="6" borderId="2" xfId="1" applyFont="1" applyFill="1" applyBorder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4" fontId="3" fillId="3" borderId="2" xfId="0" applyNumberFormat="1" applyFont="1" applyFill="1" applyBorder="1" applyAlignment="1">
      <alignment horizontal="center" vertical="top" wrapText="1"/>
    </xf>
    <xf numFmtId="10" fontId="3" fillId="0" borderId="2" xfId="0" applyNumberFormat="1" applyFont="1" applyFill="1" applyBorder="1" applyAlignment="1">
      <alignment horizontal="center" vertical="top" wrapText="1"/>
    </xf>
    <xf numFmtId="4" fontId="6" fillId="4" borderId="2" xfId="0" applyNumberFormat="1" applyFont="1" applyFill="1" applyBorder="1" applyAlignment="1">
      <alignment horizontal="center" vertical="top" wrapText="1"/>
    </xf>
    <xf numFmtId="43" fontId="6" fillId="4" borderId="2" xfId="1" applyFont="1" applyFill="1" applyBorder="1" applyAlignment="1">
      <alignment horizontal="center" vertical="top" wrapText="1"/>
    </xf>
    <xf numFmtId="49" fontId="7" fillId="0" borderId="2" xfId="2" applyNumberFormat="1" applyFill="1" applyBorder="1" applyAlignment="1" applyProtection="1">
      <alignment horizontal="center" vertical="top" wrapText="1"/>
      <protection locked="0"/>
    </xf>
    <xf numFmtId="4" fontId="3" fillId="0" borderId="2" xfId="0" applyNumberFormat="1" applyFont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 applyAlignment="1">
      <alignment horizontal="left" vertical="top" wrapText="1"/>
    </xf>
    <xf numFmtId="165" fontId="3" fillId="0" borderId="2" xfId="1" applyNumberFormat="1" applyFont="1" applyFill="1" applyBorder="1" applyAlignment="1" applyProtection="1">
      <alignment horizontal="center" vertical="top" wrapText="1"/>
      <protection locked="0"/>
    </xf>
    <xf numFmtId="10" fontId="3" fillId="0" borderId="2" xfId="0" applyNumberFormat="1" applyFont="1" applyBorder="1" applyAlignment="1" applyProtection="1">
      <alignment horizontal="center" vertical="top" wrapText="1"/>
      <protection locked="0"/>
    </xf>
    <xf numFmtId="43" fontId="3" fillId="0" borderId="2" xfId="1" applyFont="1" applyFill="1" applyBorder="1" applyAlignment="1" applyProtection="1">
      <alignment horizontal="center" vertical="top" wrapText="1"/>
    </xf>
    <xf numFmtId="43" fontId="3" fillId="3" borderId="2" xfId="1" applyFont="1" applyFill="1" applyBorder="1" applyAlignment="1">
      <alignment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2" fontId="3" fillId="0" borderId="2" xfId="0" applyNumberFormat="1" applyFont="1" applyFill="1" applyBorder="1" applyAlignment="1">
      <alignment horizontal="center" vertical="top" wrapText="1"/>
    </xf>
    <xf numFmtId="49" fontId="3" fillId="0" borderId="2" xfId="1" applyNumberFormat="1" applyFont="1" applyFill="1" applyBorder="1" applyAlignment="1" applyProtection="1">
      <alignment horizontal="center" vertical="top" wrapText="1"/>
    </xf>
    <xf numFmtId="0" fontId="0" fillId="0" borderId="0" xfId="0" applyFill="1" applyAlignment="1">
      <alignment wrapText="1"/>
    </xf>
    <xf numFmtId="43" fontId="3" fillId="0" borderId="2" xfId="1" applyFont="1" applyFill="1" applyBorder="1" applyAlignment="1">
      <alignment vertical="top" wrapText="1"/>
    </xf>
    <xf numFmtId="0" fontId="7" fillId="0" borderId="2" xfId="2" applyFill="1" applyBorder="1" applyAlignment="1">
      <alignment vertical="top" wrapText="1"/>
    </xf>
    <xf numFmtId="0" fontId="7" fillId="0" borderId="2" xfId="2" applyFill="1" applyBorder="1" applyAlignment="1">
      <alignment wrapText="1"/>
    </xf>
    <xf numFmtId="4" fontId="3" fillId="0" borderId="2" xfId="0" applyNumberFormat="1" applyFont="1" applyFill="1" applyBorder="1" applyAlignment="1">
      <alignment horizontal="center" vertical="top" wrapText="1"/>
    </xf>
    <xf numFmtId="2" fontId="3" fillId="5" borderId="2" xfId="0" applyNumberFormat="1" applyFont="1" applyFill="1" applyBorder="1" applyAlignment="1">
      <alignment horizontal="center" vertical="top" wrapText="1"/>
    </xf>
    <xf numFmtId="43" fontId="0" fillId="0" borderId="0" xfId="1" applyFont="1" applyFill="1" applyAlignment="1">
      <alignment wrapText="1"/>
    </xf>
    <xf numFmtId="43" fontId="0" fillId="0" borderId="0" xfId="0" applyNumberFormat="1" applyFill="1" applyAlignment="1">
      <alignment wrapText="1"/>
    </xf>
    <xf numFmtId="166" fontId="0" fillId="0" borderId="0" xfId="0" applyNumberFormat="1" applyFill="1" applyAlignment="1">
      <alignment wrapText="1"/>
    </xf>
    <xf numFmtId="49" fontId="7" fillId="0" borderId="2" xfId="2" applyNumberFormat="1" applyFill="1" applyBorder="1" applyAlignment="1">
      <alignment horizontal="left" vertical="top" wrapText="1"/>
    </xf>
    <xf numFmtId="4" fontId="3" fillId="0" borderId="2" xfId="0" applyNumberFormat="1" applyFont="1" applyFill="1" applyBorder="1" applyAlignment="1">
      <alignment vertical="top" wrapText="1"/>
    </xf>
    <xf numFmtId="0" fontId="2" fillId="5" borderId="2" xfId="0" applyFont="1" applyFill="1" applyBorder="1" applyAlignment="1">
      <alignment horizontal="center" vertical="top" wrapText="1"/>
    </xf>
    <xf numFmtId="4" fontId="8" fillId="8" borderId="2" xfId="0" applyNumberFormat="1" applyFont="1" applyFill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 wrapText="1"/>
    </xf>
    <xf numFmtId="43" fontId="8" fillId="0" borderId="2" xfId="1" applyFont="1" applyBorder="1" applyAlignment="1" applyProtection="1">
      <alignment horizontal="center" vertical="top" wrapText="1"/>
    </xf>
    <xf numFmtId="49" fontId="8" fillId="0" borderId="2" xfId="1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0" fontId="7" fillId="0" borderId="0" xfId="2" applyAlignment="1">
      <alignment wrapText="1"/>
    </xf>
    <xf numFmtId="0" fontId="7" fillId="0" borderId="2" xfId="2" applyBorder="1" applyAlignment="1" applyProtection="1">
      <alignment wrapText="1"/>
    </xf>
    <xf numFmtId="4" fontId="8" fillId="0" borderId="2" xfId="0" applyNumberFormat="1" applyFont="1" applyBorder="1" applyAlignment="1">
      <alignment vertical="top" wrapText="1"/>
    </xf>
    <xf numFmtId="43" fontId="8" fillId="0" borderId="2" xfId="1" applyNumberFormat="1" applyFont="1" applyBorder="1" applyAlignment="1" applyProtection="1">
      <alignment vertical="top" wrapText="1"/>
    </xf>
    <xf numFmtId="43" fontId="8" fillId="8" borderId="2" xfId="1" applyNumberFormat="1" applyFont="1" applyFill="1" applyBorder="1" applyAlignment="1" applyProtection="1">
      <alignment horizontal="center" vertical="top" wrapText="1"/>
    </xf>
    <xf numFmtId="43" fontId="8" fillId="7" borderId="2" xfId="1" applyFont="1" applyFill="1" applyBorder="1" applyAlignment="1" applyProtection="1">
      <alignment vertical="top" wrapText="1"/>
    </xf>
    <xf numFmtId="168" fontId="8" fillId="0" borderId="2" xfId="1" applyNumberFormat="1" applyFont="1" applyBorder="1" applyAlignment="1" applyProtection="1">
      <alignment horizontal="center" vertical="top" wrapText="1"/>
      <protection locked="0"/>
    </xf>
    <xf numFmtId="168" fontId="7" fillId="0" borderId="2" xfId="2" applyNumberFormat="1" applyBorder="1" applyAlignment="1" applyProtection="1">
      <alignment horizontal="center" vertical="top" wrapText="1"/>
      <protection locked="0"/>
    </xf>
    <xf numFmtId="43" fontId="8" fillId="0" borderId="2" xfId="1" applyFont="1" applyBorder="1" applyAlignment="1" applyProtection="1">
      <alignment horizontal="center" vertical="top" wrapText="1"/>
      <protection locked="0"/>
    </xf>
    <xf numFmtId="43" fontId="8" fillId="8" borderId="2" xfId="1" applyFont="1" applyFill="1" applyBorder="1" applyAlignment="1" applyProtection="1">
      <alignment horizontal="center" vertical="top" wrapText="1"/>
    </xf>
    <xf numFmtId="49" fontId="8" fillId="0" borderId="2" xfId="0" applyNumberFormat="1" applyFont="1" applyBorder="1" applyAlignment="1">
      <alignment horizontal="left" vertical="top" wrapText="1"/>
    </xf>
    <xf numFmtId="0" fontId="7" fillId="0" borderId="2" xfId="2" applyFill="1" applyBorder="1" applyAlignment="1" applyProtection="1">
      <alignment wrapText="1"/>
    </xf>
    <xf numFmtId="49" fontId="7" fillId="0" borderId="2" xfId="2" applyNumberFormat="1" applyBorder="1" applyAlignment="1" applyProtection="1">
      <alignment horizontal="center" vertical="top" wrapText="1"/>
      <protection locked="0"/>
    </xf>
    <xf numFmtId="43" fontId="8" fillId="7" borderId="2" xfId="1" applyFont="1" applyFill="1" applyBorder="1" applyAlignment="1" applyProtection="1">
      <alignment horizontal="center" vertical="top" wrapText="1"/>
      <protection locked="0"/>
    </xf>
    <xf numFmtId="49" fontId="8" fillId="0" borderId="2" xfId="1" applyNumberFormat="1" applyFont="1" applyBorder="1" applyAlignment="1" applyProtection="1">
      <alignment horizontal="center" vertical="top" wrapText="1"/>
      <protection locked="0"/>
    </xf>
    <xf numFmtId="4" fontId="8" fillId="0" borderId="2" xfId="0" applyNumberFormat="1" applyFont="1" applyBorder="1" applyAlignment="1" applyProtection="1">
      <alignment horizontal="center" vertical="top" wrapText="1"/>
      <protection locked="0"/>
    </xf>
    <xf numFmtId="49" fontId="7" fillId="0" borderId="1" xfId="2" applyNumberFormat="1" applyBorder="1" applyAlignment="1" applyProtection="1">
      <alignment horizontal="center" vertical="top" wrapText="1"/>
      <protection locked="0"/>
    </xf>
    <xf numFmtId="43" fontId="8" fillId="8" borderId="1" xfId="1" applyFont="1" applyFill="1" applyBorder="1" applyAlignment="1" applyProtection="1">
      <alignment horizontal="center" vertical="top" wrapText="1"/>
    </xf>
    <xf numFmtId="43" fontId="8" fillId="7" borderId="1" xfId="1" applyFont="1" applyFill="1" applyBorder="1" applyAlignment="1" applyProtection="1">
      <alignment horizontal="center" vertical="top" wrapText="1"/>
      <protection locked="0"/>
    </xf>
    <xf numFmtId="49" fontId="8" fillId="0" borderId="1" xfId="1" applyNumberFormat="1" applyFont="1" applyBorder="1" applyAlignment="1" applyProtection="1">
      <alignment horizontal="center" vertical="top" wrapText="1"/>
      <protection locked="0"/>
    </xf>
    <xf numFmtId="2" fontId="8" fillId="0" borderId="1" xfId="1" applyNumberFormat="1" applyFont="1" applyBorder="1" applyAlignment="1" applyProtection="1">
      <alignment horizontal="center" vertical="top" wrapText="1"/>
      <protection locked="0"/>
    </xf>
    <xf numFmtId="0" fontId="8" fillId="10" borderId="2" xfId="0" applyFont="1" applyFill="1" applyBorder="1" applyAlignment="1">
      <alignment horizontal="center" vertical="top" wrapText="1"/>
    </xf>
    <xf numFmtId="0" fontId="10" fillId="10" borderId="2" xfId="0" applyFont="1" applyFill="1" applyBorder="1" applyAlignment="1">
      <alignment horizontal="center" vertical="top" wrapText="1"/>
    </xf>
    <xf numFmtId="4" fontId="8" fillId="10" borderId="2" xfId="0" applyNumberFormat="1" applyFont="1" applyFill="1" applyBorder="1" applyAlignment="1">
      <alignment horizontal="center" vertical="top" wrapText="1"/>
    </xf>
    <xf numFmtId="0" fontId="12" fillId="10" borderId="2" xfId="0" applyFont="1" applyFill="1" applyBorder="1" applyAlignment="1">
      <alignment horizontal="center" vertical="top" wrapText="1"/>
    </xf>
    <xf numFmtId="49" fontId="8" fillId="10" borderId="2" xfId="1" applyNumberFormat="1" applyFont="1" applyFill="1" applyBorder="1" applyAlignment="1" applyProtection="1">
      <alignment horizontal="center" vertical="top" wrapText="1"/>
    </xf>
    <xf numFmtId="2" fontId="8" fillId="10" borderId="2" xfId="1" applyNumberFormat="1" applyFont="1" applyFill="1" applyBorder="1" applyAlignment="1" applyProtection="1">
      <alignment horizontal="center" vertical="top" wrapText="1"/>
    </xf>
    <xf numFmtId="4" fontId="8" fillId="11" borderId="2" xfId="0" applyNumberFormat="1" applyFont="1" applyFill="1" applyBorder="1" applyAlignment="1">
      <alignment horizontal="center" vertical="top" wrapText="1"/>
    </xf>
    <xf numFmtId="10" fontId="8" fillId="0" borderId="2" xfId="0" applyNumberFormat="1" applyFont="1" applyBorder="1" applyAlignment="1" applyProtection="1">
      <alignment horizontal="center" vertical="top" wrapText="1"/>
      <protection locked="0"/>
    </xf>
    <xf numFmtId="167" fontId="0" fillId="0" borderId="0" xfId="0" applyNumberFormat="1" applyAlignment="1">
      <alignment wrapText="1"/>
    </xf>
    <xf numFmtId="169" fontId="0" fillId="0" borderId="0" xfId="0" applyNumberFormat="1" applyAlignment="1">
      <alignment wrapText="1"/>
    </xf>
    <xf numFmtId="0" fontId="12" fillId="10" borderId="2" xfId="0" applyFont="1" applyFill="1" applyBorder="1" applyAlignment="1">
      <alignment horizontal="center" vertical="top" wrapText="1"/>
    </xf>
    <xf numFmtId="43" fontId="8" fillId="8" borderId="2" xfId="1" applyFont="1" applyFill="1" applyBorder="1" applyAlignment="1" applyProtection="1">
      <alignment horizontal="center" vertical="top" wrapText="1"/>
    </xf>
    <xf numFmtId="49" fontId="8" fillId="0" borderId="2" xfId="0" applyNumberFormat="1" applyFont="1" applyFill="1" applyBorder="1" applyAlignment="1">
      <alignment horizontal="center" vertical="top" wrapText="1"/>
    </xf>
    <xf numFmtId="0" fontId="7" fillId="0" borderId="2" xfId="2" applyBorder="1" applyAlignment="1">
      <alignment wrapText="1"/>
    </xf>
    <xf numFmtId="165" fontId="8" fillId="0" borderId="2" xfId="1" applyNumberFormat="1" applyFont="1" applyBorder="1" applyAlignment="1" applyProtection="1">
      <alignment horizontal="center" vertical="top" wrapText="1"/>
      <protection locked="0"/>
    </xf>
    <xf numFmtId="2" fontId="8" fillId="10" borderId="2" xfId="0" applyNumberFormat="1" applyFont="1" applyFill="1" applyBorder="1" applyAlignment="1">
      <alignment horizontal="center" vertical="top" wrapText="1"/>
    </xf>
    <xf numFmtId="4" fontId="9" fillId="10" borderId="2" xfId="0" applyNumberFormat="1" applyFont="1" applyFill="1" applyBorder="1" applyAlignment="1" applyProtection="1">
      <alignment horizontal="center" vertical="top" wrapText="1"/>
      <protection locked="0"/>
    </xf>
    <xf numFmtId="4" fontId="6" fillId="5" borderId="2" xfId="1" applyNumberFormat="1" applyFont="1" applyFill="1" applyBorder="1" applyAlignment="1" applyProtection="1">
      <alignment horizontal="center" vertical="top" wrapText="1"/>
      <protection locked="0"/>
    </xf>
    <xf numFmtId="166" fontId="8" fillId="0" borderId="2" xfId="1" applyNumberFormat="1" applyFont="1" applyBorder="1" applyAlignment="1" applyProtection="1">
      <alignment vertical="top" wrapText="1"/>
    </xf>
    <xf numFmtId="0" fontId="7" fillId="0" borderId="2" xfId="2" applyNumberFormat="1" applyFill="1" applyBorder="1" applyAlignment="1" applyProtection="1">
      <alignment horizontal="center" vertical="top" wrapText="1"/>
      <protection locked="0"/>
    </xf>
    <xf numFmtId="170" fontId="3" fillId="0" borderId="2" xfId="1" applyNumberFormat="1" applyFont="1" applyFill="1" applyBorder="1" applyAlignment="1" applyProtection="1">
      <alignment horizontal="center" vertical="top" wrapText="1"/>
      <protection locked="0"/>
    </xf>
    <xf numFmtId="166" fontId="3" fillId="0" borderId="2" xfId="1" applyNumberFormat="1" applyFont="1" applyFill="1" applyBorder="1" applyAlignment="1">
      <alignment vertical="top" wrapText="1"/>
    </xf>
    <xf numFmtId="0" fontId="13" fillId="12" borderId="8" xfId="0" applyFont="1" applyFill="1" applyBorder="1" applyAlignment="1" applyProtection="1">
      <alignment horizontal="center" vertical="center" wrapText="1" readingOrder="1"/>
      <protection locked="0"/>
    </xf>
    <xf numFmtId="0" fontId="13" fillId="12" borderId="9" xfId="0" applyFont="1" applyFill="1" applyBorder="1" applyAlignment="1" applyProtection="1">
      <alignment horizontal="center" vertical="center" wrapText="1" readingOrder="1"/>
      <protection locked="0"/>
    </xf>
    <xf numFmtId="0" fontId="13" fillId="12" borderId="10" xfId="0" applyFont="1" applyFill="1" applyBorder="1" applyAlignment="1" applyProtection="1">
      <alignment horizontal="center" vertical="center" wrapText="1" readingOrder="1"/>
      <protection locked="0"/>
    </xf>
    <xf numFmtId="0" fontId="14" fillId="0" borderId="11" xfId="0" applyFont="1" applyBorder="1" applyAlignment="1" applyProtection="1">
      <alignment horizontal="left" vertical="top" wrapText="1" readingOrder="1"/>
      <protection locked="0"/>
    </xf>
    <xf numFmtId="0" fontId="14" fillId="0" borderId="12" xfId="0" applyFont="1" applyBorder="1" applyAlignment="1" applyProtection="1">
      <alignment vertical="top" wrapText="1" readingOrder="1"/>
      <protection locked="0"/>
    </xf>
    <xf numFmtId="171" fontId="14" fillId="0" borderId="12" xfId="0" applyNumberFormat="1" applyFont="1" applyBorder="1" applyAlignment="1" applyProtection="1">
      <alignment horizontal="center" vertical="top" wrapText="1" readingOrder="1"/>
      <protection locked="0"/>
    </xf>
    <xf numFmtId="172" fontId="14" fillId="0" borderId="12" xfId="0" applyNumberFormat="1" applyFont="1" applyBorder="1" applyAlignment="1" applyProtection="1">
      <alignment vertical="top" wrapText="1" readingOrder="1"/>
      <protection locked="0"/>
    </xf>
    <xf numFmtId="0" fontId="14" fillId="0" borderId="12" xfId="0" applyFont="1" applyBorder="1" applyAlignment="1" applyProtection="1">
      <alignment horizontal="center" vertical="top" wrapText="1" readingOrder="1"/>
      <protection locked="0"/>
    </xf>
    <xf numFmtId="0" fontId="15" fillId="0" borderId="12" xfId="0" applyFont="1" applyBorder="1" applyAlignment="1" applyProtection="1">
      <alignment horizontal="center" vertical="top" wrapText="1" readingOrder="1"/>
      <protection locked="0"/>
    </xf>
    <xf numFmtId="14" fontId="15" fillId="0" borderId="13" xfId="0" applyNumberFormat="1" applyFont="1" applyBorder="1" applyAlignment="1" applyProtection="1">
      <alignment horizontal="center" vertical="top" wrapText="1" readingOrder="1"/>
      <protection locked="0"/>
    </xf>
    <xf numFmtId="0" fontId="13" fillId="12" borderId="2" xfId="0" applyFont="1" applyFill="1" applyBorder="1" applyAlignment="1" applyProtection="1">
      <alignment horizontal="center" vertical="center" wrapText="1" readingOrder="1"/>
      <protection locked="0"/>
    </xf>
    <xf numFmtId="0" fontId="13" fillId="12" borderId="14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/>
    <xf numFmtId="0" fontId="0" fillId="0" borderId="14" xfId="0" applyBorder="1"/>
    <xf numFmtId="0" fontId="0" fillId="0" borderId="7" xfId="0" applyBorder="1"/>
    <xf numFmtId="0" fontId="0" fillId="0" borderId="3" xfId="0" applyBorder="1"/>
    <xf numFmtId="0" fontId="13" fillId="12" borderId="15" xfId="0" applyFont="1" applyFill="1" applyBorder="1" applyAlignment="1" applyProtection="1">
      <alignment horizontal="center" vertical="center" wrapText="1" readingOrder="1"/>
      <protection locked="0"/>
    </xf>
    <xf numFmtId="0" fontId="13" fillId="12" borderId="16" xfId="0" applyFont="1" applyFill="1" applyBorder="1" applyAlignment="1" applyProtection="1">
      <alignment horizontal="center" vertical="center" wrapText="1" readingOrder="1"/>
      <protection locked="0"/>
    </xf>
    <xf numFmtId="0" fontId="13" fillId="12" borderId="17" xfId="0" applyFont="1" applyFill="1" applyBorder="1" applyAlignment="1" applyProtection="1">
      <alignment horizontal="center" vertical="center" wrapText="1" readingOrder="1"/>
      <protection locked="0"/>
    </xf>
    <xf numFmtId="0" fontId="14" fillId="0" borderId="18" xfId="0" applyFont="1" applyBorder="1" applyAlignment="1" applyProtection="1">
      <alignment horizontal="left" vertical="top" wrapText="1" readingOrder="1"/>
      <protection locked="0"/>
    </xf>
    <xf numFmtId="0" fontId="14" fillId="0" borderId="19" xfId="0" applyFont="1" applyBorder="1" applyAlignment="1" applyProtection="1">
      <alignment vertical="top" wrapText="1" readingOrder="1"/>
      <protection locked="0"/>
    </xf>
    <xf numFmtId="171" fontId="14" fillId="0" borderId="19" xfId="0" applyNumberFormat="1" applyFont="1" applyBorder="1" applyAlignment="1" applyProtection="1">
      <alignment horizontal="center" vertical="top" wrapText="1" readingOrder="1"/>
      <protection locked="0"/>
    </xf>
    <xf numFmtId="172" fontId="14" fillId="0" borderId="19" xfId="0" applyNumberFormat="1" applyFont="1" applyBorder="1" applyAlignment="1" applyProtection="1">
      <alignment vertical="top" wrapText="1" readingOrder="1"/>
      <protection locked="0"/>
    </xf>
    <xf numFmtId="0" fontId="14" fillId="0" borderId="19" xfId="0" applyFont="1" applyBorder="1" applyAlignment="1" applyProtection="1">
      <alignment horizontal="center" vertical="top" wrapText="1" readingOrder="1"/>
      <protection locked="0"/>
    </xf>
    <xf numFmtId="0" fontId="15" fillId="0" borderId="19" xfId="0" applyFont="1" applyBorder="1" applyAlignment="1" applyProtection="1">
      <alignment horizontal="center" vertical="top" wrapText="1" readingOrder="1"/>
      <protection locked="0"/>
    </xf>
    <xf numFmtId="14" fontId="15" fillId="0" borderId="20" xfId="0" applyNumberFormat="1" applyFont="1" applyBorder="1" applyAlignment="1" applyProtection="1">
      <alignment horizontal="center" vertical="top" wrapText="1" readingOrder="1"/>
      <protection locked="0"/>
    </xf>
    <xf numFmtId="0" fontId="13" fillId="12" borderId="21" xfId="0" applyFont="1" applyFill="1" applyBorder="1" applyAlignment="1" applyProtection="1">
      <alignment horizontal="center" vertical="center" wrapText="1" readingOrder="1"/>
      <protection locked="0"/>
    </xf>
    <xf numFmtId="0" fontId="0" fillId="0" borderId="21" xfId="0" applyBorder="1"/>
    <xf numFmtId="0" fontId="13" fillId="12" borderId="22" xfId="0" applyFont="1" applyFill="1" applyBorder="1" applyAlignment="1" applyProtection="1">
      <alignment horizontal="center" vertical="center" wrapText="1" readingOrder="1"/>
      <protection locked="0"/>
    </xf>
    <xf numFmtId="0" fontId="13" fillId="12" borderId="23" xfId="0" applyFont="1" applyFill="1" applyBorder="1" applyAlignment="1" applyProtection="1">
      <alignment horizontal="center" vertical="center" wrapText="1" readingOrder="1"/>
      <protection locked="0"/>
    </xf>
    <xf numFmtId="0" fontId="13" fillId="12" borderId="24" xfId="0" applyFont="1" applyFill="1" applyBorder="1" applyAlignment="1" applyProtection="1">
      <alignment horizontal="center" vertical="center" wrapText="1" readingOrder="1"/>
      <protection locked="0"/>
    </xf>
    <xf numFmtId="0" fontId="14" fillId="0" borderId="25" xfId="0" applyFont="1" applyBorder="1" applyAlignment="1" applyProtection="1">
      <alignment horizontal="left" vertical="top" wrapText="1" readingOrder="1"/>
      <protection locked="0"/>
    </xf>
    <xf numFmtId="0" fontId="14" fillId="0" borderId="26" xfId="0" applyFont="1" applyBorder="1" applyAlignment="1" applyProtection="1">
      <alignment vertical="top" wrapText="1" readingOrder="1"/>
      <protection locked="0"/>
    </xf>
    <xf numFmtId="171" fontId="14" fillId="0" borderId="26" xfId="0" applyNumberFormat="1" applyFont="1" applyBorder="1" applyAlignment="1" applyProtection="1">
      <alignment horizontal="center" vertical="top" wrapText="1" readingOrder="1"/>
      <protection locked="0"/>
    </xf>
    <xf numFmtId="172" fontId="14" fillId="0" borderId="26" xfId="0" applyNumberFormat="1" applyFont="1" applyBorder="1" applyAlignment="1" applyProtection="1">
      <alignment vertical="top" wrapText="1" readingOrder="1"/>
      <protection locked="0"/>
    </xf>
    <xf numFmtId="0" fontId="14" fillId="0" borderId="26" xfId="0" applyFont="1" applyBorder="1" applyAlignment="1" applyProtection="1">
      <alignment horizontal="center" vertical="top" wrapText="1" readingOrder="1"/>
      <protection locked="0"/>
    </xf>
    <xf numFmtId="0" fontId="15" fillId="0" borderId="26" xfId="0" applyFont="1" applyBorder="1" applyAlignment="1" applyProtection="1">
      <alignment horizontal="center" vertical="top" wrapText="1" readingOrder="1"/>
      <protection locked="0"/>
    </xf>
    <xf numFmtId="14" fontId="15" fillId="0" borderId="27" xfId="0" applyNumberFormat="1" applyFont="1" applyBorder="1" applyAlignment="1" applyProtection="1">
      <alignment horizontal="center" vertical="top" wrapText="1" readingOrder="1"/>
      <protection locked="0"/>
    </xf>
    <xf numFmtId="170" fontId="8" fillId="0" borderId="2" xfId="1" applyNumberFormat="1" applyFont="1" applyBorder="1" applyAlignment="1" applyProtection="1">
      <alignment vertical="top" wrapText="1"/>
    </xf>
    <xf numFmtId="170" fontId="3" fillId="0" borderId="2" xfId="1" applyNumberFormat="1" applyFont="1" applyFill="1" applyBorder="1" applyAlignment="1">
      <alignment vertical="top" wrapText="1"/>
    </xf>
    <xf numFmtId="4" fontId="6" fillId="5" borderId="2" xfId="0" applyNumberFormat="1" applyFont="1" applyFill="1" applyBorder="1" applyAlignment="1">
      <alignment horizontal="center" vertical="top" wrapText="1"/>
    </xf>
    <xf numFmtId="4" fontId="9" fillId="10" borderId="2" xfId="0" applyNumberFormat="1" applyFont="1" applyFill="1" applyBorder="1" applyAlignment="1">
      <alignment horizontal="center" vertical="top" wrapText="1"/>
    </xf>
    <xf numFmtId="173" fontId="8" fillId="0" borderId="2" xfId="1" applyNumberFormat="1" applyFont="1" applyBorder="1" applyAlignment="1" applyProtection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 vertical="top" wrapText="1"/>
      <protection locked="0"/>
    </xf>
    <xf numFmtId="0" fontId="3" fillId="0" borderId="7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4" fontId="3" fillId="4" borderId="1" xfId="0" applyNumberFormat="1" applyFont="1" applyFill="1" applyBorder="1" applyAlignment="1" applyProtection="1">
      <alignment horizontal="center" vertical="top" wrapText="1"/>
      <protection locked="0"/>
    </xf>
    <xf numFmtId="4" fontId="3" fillId="4" borderId="3" xfId="0" applyNumberFormat="1" applyFont="1" applyFill="1" applyBorder="1" applyAlignment="1" applyProtection="1">
      <alignment horizontal="center" vertical="top" wrapText="1"/>
      <protection locked="0"/>
    </xf>
    <xf numFmtId="4" fontId="3" fillId="4" borderId="7" xfId="0" applyNumberFormat="1" applyFont="1" applyFill="1" applyBorder="1" applyAlignment="1" applyProtection="1">
      <alignment horizontal="center" vertical="top" wrapText="1"/>
      <protection locked="0"/>
    </xf>
    <xf numFmtId="43" fontId="6" fillId="4" borderId="1" xfId="1" applyFont="1" applyFill="1" applyBorder="1" applyAlignment="1" applyProtection="1">
      <alignment horizontal="center" vertical="top" wrapText="1"/>
      <protection locked="0"/>
    </xf>
    <xf numFmtId="43" fontId="6" fillId="4" borderId="3" xfId="1" applyFont="1" applyFill="1" applyBorder="1" applyAlignment="1" applyProtection="1">
      <alignment horizontal="center" vertical="top" wrapText="1"/>
      <protection locked="0"/>
    </xf>
    <xf numFmtId="43" fontId="6" fillId="4" borderId="7" xfId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4" fontId="3" fillId="2" borderId="1" xfId="1" applyNumberFormat="1" applyFont="1" applyFill="1" applyBorder="1" applyAlignment="1">
      <alignment horizontal="center" vertical="top" wrapText="1"/>
    </xf>
    <xf numFmtId="4" fontId="3" fillId="2" borderId="3" xfId="1" applyNumberFormat="1" applyFont="1" applyFill="1" applyBorder="1" applyAlignment="1">
      <alignment horizontal="center" vertical="top" wrapText="1"/>
    </xf>
    <xf numFmtId="4" fontId="3" fillId="2" borderId="7" xfId="1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7" xfId="0" applyNumberFormat="1" applyFont="1" applyBorder="1" applyAlignment="1" applyProtection="1">
      <alignment horizontal="center" vertical="top" wrapText="1"/>
      <protection locked="0"/>
    </xf>
    <xf numFmtId="10" fontId="3" fillId="0" borderId="1" xfId="0" applyNumberFormat="1" applyFont="1" applyBorder="1" applyAlignment="1" applyProtection="1">
      <alignment horizontal="center" vertical="top" wrapText="1"/>
      <protection locked="0"/>
    </xf>
    <xf numFmtId="10" fontId="3" fillId="0" borderId="3" xfId="0" applyNumberFormat="1" applyFont="1" applyBorder="1" applyAlignment="1" applyProtection="1">
      <alignment horizontal="center" vertical="top" wrapText="1"/>
      <protection locked="0"/>
    </xf>
    <xf numFmtId="10" fontId="3" fillId="0" borderId="7" xfId="0" applyNumberFormat="1" applyFont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43" fontId="3" fillId="3" borderId="6" xfId="1" applyFont="1" applyFill="1" applyBorder="1" applyAlignment="1">
      <alignment horizontal="center" vertical="top" wrapText="1"/>
    </xf>
    <xf numFmtId="43" fontId="3" fillId="3" borderId="4" xfId="1" applyFont="1" applyFill="1" applyBorder="1" applyAlignment="1">
      <alignment horizontal="center" vertical="top" wrapText="1"/>
    </xf>
    <xf numFmtId="43" fontId="3" fillId="3" borderId="5" xfId="1" applyFont="1" applyFill="1" applyBorder="1" applyAlignment="1">
      <alignment horizontal="center" vertical="top" wrapText="1"/>
    </xf>
    <xf numFmtId="4" fontId="9" fillId="9" borderId="1" xfId="1" applyNumberFormat="1" applyFont="1" applyFill="1" applyBorder="1" applyAlignment="1" applyProtection="1">
      <alignment horizontal="center" vertical="top" wrapText="1"/>
      <protection locked="0"/>
    </xf>
    <xf numFmtId="4" fontId="8" fillId="8" borderId="1" xfId="0" applyNumberFormat="1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4" fontId="8" fillId="8" borderId="2" xfId="1" applyNumberFormat="1" applyFont="1" applyFill="1" applyBorder="1" applyAlignment="1" applyProtection="1">
      <alignment horizontal="center" vertical="top" wrapText="1"/>
    </xf>
    <xf numFmtId="43" fontId="8" fillId="8" borderId="2" xfId="1" applyFont="1" applyFill="1" applyBorder="1" applyAlignment="1" applyProtection="1">
      <alignment horizontal="center" vertical="top" wrapText="1"/>
    </xf>
    <xf numFmtId="4" fontId="8" fillId="0" borderId="1" xfId="0" applyNumberFormat="1" applyFont="1" applyBorder="1" applyAlignment="1" applyProtection="1">
      <alignment horizontal="center" vertical="top" wrapText="1"/>
      <protection locked="0"/>
    </xf>
    <xf numFmtId="0" fontId="12" fillId="10" borderId="2" xfId="0" applyFont="1" applyFill="1" applyBorder="1" applyAlignment="1">
      <alignment horizontal="center" vertical="top" wrapText="1"/>
    </xf>
    <xf numFmtId="10" fontId="8" fillId="0" borderId="1" xfId="0" applyNumberFormat="1" applyFont="1" applyBorder="1" applyAlignment="1" applyProtection="1">
      <alignment horizontal="center" vertical="top" wrapText="1"/>
      <protection locked="0"/>
    </xf>
    <xf numFmtId="4" fontId="8" fillId="9" borderId="1" xfId="0" applyNumberFormat="1" applyFont="1" applyFill="1" applyBorder="1" applyAlignment="1" applyProtection="1">
      <alignment horizontal="center" vertical="top" wrapText="1"/>
      <protection locked="0"/>
    </xf>
    <xf numFmtId="4" fontId="8" fillId="9" borderId="3" xfId="0" applyNumberFormat="1" applyFont="1" applyFill="1" applyBorder="1" applyAlignment="1" applyProtection="1">
      <alignment horizontal="center" vertical="top" wrapText="1"/>
      <protection locked="0"/>
    </xf>
    <xf numFmtId="4" fontId="8" fillId="9" borderId="7" xfId="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0" applyFont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akupki.gov.ru/epz/contract/contractCard/common-info.html?reestrNumber=2230903913425000774" TargetMode="External"/><Relationship Id="rId13" Type="http://schemas.openxmlformats.org/officeDocument/2006/relationships/hyperlink" Target="https://zakupki.gov.ru/epz/contract/contractCard/common-info.html?reestrNumber=2572000431126000082" TargetMode="External"/><Relationship Id="rId3" Type="http://schemas.openxmlformats.org/officeDocument/2006/relationships/hyperlink" Target="https://zakupki.gov.ru/epz/contract/contractCard/payment-info-and-target-of-order.html?reestrNumber=2504805086626000094&amp;contractInfoId=109220538" TargetMode="External"/><Relationship Id="rId7" Type="http://schemas.openxmlformats.org/officeDocument/2006/relationships/hyperlink" Target="https://zakupki.gov.ru/epz/contract/contractCard/common-info.html?reestrNumber=2482605051725000340" TargetMode="External"/><Relationship Id="rId12" Type="http://schemas.openxmlformats.org/officeDocument/2006/relationships/hyperlink" Target="https://zakupki.gov.ru/epz/contract/contractCard/common-info.html?reestrNumber=2054200925025000133" TargetMode="External"/><Relationship Id="rId2" Type="http://schemas.openxmlformats.org/officeDocument/2006/relationships/hyperlink" Target="https://zakupki.gov.ru/epz/contract/contractCard/common-info.html?reestrNumber=2504805086626000094" TargetMode="External"/><Relationship Id="rId1" Type="http://schemas.openxmlformats.org/officeDocument/2006/relationships/hyperlink" Target="https://zakupki.gov.ru/epz/contract/contractCard/common-info.html?reestrNumber=1526003794025000333" TargetMode="External"/><Relationship Id="rId6" Type="http://schemas.openxmlformats.org/officeDocument/2006/relationships/hyperlink" Target="https://zakupki.gov.ru/epz/contract/contractCard/common-info.html?reestrNumber=3645305295326000085" TargetMode="External"/><Relationship Id="rId11" Type="http://schemas.openxmlformats.org/officeDocument/2006/relationships/hyperlink" Target="https://zakupki.gov.ru/epz/contract/contractCard/common-info.html?reestrNumber=1781304746325000854" TargetMode="External"/><Relationship Id="rId5" Type="http://schemas.openxmlformats.org/officeDocument/2006/relationships/hyperlink" Target="https://zakupki.gov.ru/epz/contract/contractCard/common-info.html?reestrNumber=2166001334326000004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zakupki.gov.ru/epz/contract/contractCard/common-info.html?reestrNumber=2121518542725000186" TargetMode="External"/><Relationship Id="rId4" Type="http://schemas.openxmlformats.org/officeDocument/2006/relationships/hyperlink" Target="https://zakupki.gov.ru/epz/contract/contractCard/common-info.html?reestrNumber=2321200063226000027" TargetMode="External"/><Relationship Id="rId9" Type="http://schemas.openxmlformats.org/officeDocument/2006/relationships/hyperlink" Target="https://zakupki.gov.ru/epz/contract/contractCard/common-info.html?reestrNumber=2745313582726000041" TargetMode="External"/><Relationship Id="rId14" Type="http://schemas.openxmlformats.org/officeDocument/2006/relationships/hyperlink" Target="https://zakupki.gov.ru/epz/contract/contractCard/common-info.html?reestrNumber=2615505648726000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47"/>
  <sheetViews>
    <sheetView tabSelected="1" topLeftCell="R1" zoomScale="70" zoomScaleNormal="70" workbookViewId="0">
      <selection activeCell="Z41" sqref="Z41"/>
    </sheetView>
  </sheetViews>
  <sheetFormatPr defaultColWidth="9.140625" defaultRowHeight="30" customHeight="1" x14ac:dyDescent="0.25"/>
  <cols>
    <col min="1" max="1" width="5.7109375" style="27" customWidth="1"/>
    <col min="2" max="2" width="20.140625" style="27" customWidth="1"/>
    <col min="3" max="3" width="27.140625" style="27" customWidth="1"/>
    <col min="4" max="4" width="13.5703125" style="27" customWidth="1"/>
    <col min="5" max="5" width="6.7109375" style="27" customWidth="1"/>
    <col min="6" max="6" width="10.140625" style="27" customWidth="1"/>
    <col min="7" max="7" width="7.42578125" style="27" hidden="1" customWidth="1"/>
    <col min="8" max="8" width="21.140625" style="27" customWidth="1"/>
    <col min="9" max="9" width="19.140625" style="27" customWidth="1"/>
    <col min="10" max="10" width="18.28515625" style="27" customWidth="1"/>
    <col min="11" max="11" width="14.85546875" style="27" customWidth="1"/>
    <col min="12" max="12" width="12.140625" style="27" customWidth="1"/>
    <col min="13" max="13" width="17.7109375" style="27" customWidth="1"/>
    <col min="14" max="14" width="19" style="27" customWidth="1"/>
    <col min="15" max="15" width="18.28515625" style="27" customWidth="1"/>
    <col min="16" max="16" width="12.85546875" style="27" customWidth="1"/>
    <col min="17" max="17" width="14.5703125" style="27" bestFit="1" customWidth="1"/>
    <col min="18" max="18" width="15.5703125" style="27" customWidth="1"/>
    <col min="19" max="19" width="13.140625" style="27" customWidth="1"/>
    <col min="20" max="20" width="10.7109375" style="27" bestFit="1" customWidth="1"/>
    <col min="21" max="24" width="9.140625" style="27"/>
    <col min="25" max="26" width="14.5703125" style="27" customWidth="1"/>
    <col min="27" max="27" width="14.85546875" style="27" customWidth="1"/>
    <col min="28" max="28" width="12.28515625" style="27" customWidth="1"/>
    <col min="29" max="29" width="14.42578125" style="27" customWidth="1"/>
    <col min="30" max="30" width="13.7109375" style="27" customWidth="1"/>
    <col min="31" max="31" width="9.140625" style="27"/>
    <col min="32" max="32" width="11.85546875" style="27" bestFit="1" customWidth="1"/>
    <col min="33" max="16384" width="9.140625" style="27"/>
  </cols>
  <sheetData>
    <row r="1" spans="1:1022" s="25" customFormat="1" ht="15" x14ac:dyDescent="0.25">
      <c r="A1" s="14"/>
      <c r="B1" s="14"/>
      <c r="C1" s="14"/>
      <c r="D1" s="14"/>
      <c r="E1" s="14"/>
      <c r="F1" s="14"/>
      <c r="G1" s="14"/>
      <c r="H1" s="15"/>
      <c r="I1" s="15"/>
      <c r="J1" s="16"/>
      <c r="K1" s="17"/>
      <c r="L1" s="14"/>
      <c r="M1" s="18"/>
      <c r="N1" s="19"/>
      <c r="O1" s="19"/>
      <c r="P1" s="20"/>
      <c r="Q1" s="20"/>
      <c r="R1" s="17"/>
      <c r="S1" s="14"/>
      <c r="T1" s="14"/>
      <c r="U1" s="14"/>
      <c r="V1" s="14"/>
      <c r="W1" s="21"/>
      <c r="X1" s="21"/>
      <c r="Y1" s="14"/>
      <c r="Z1" s="14"/>
      <c r="AA1" s="22"/>
      <c r="AB1" s="14"/>
      <c r="AC1" s="14"/>
      <c r="AD1" s="14"/>
    </row>
    <row r="2" spans="1:1022" s="25" customFormat="1" ht="15" x14ac:dyDescent="0.25">
      <c r="A2" s="14"/>
      <c r="B2" s="14"/>
      <c r="C2" s="14"/>
      <c r="D2" s="14"/>
      <c r="E2" s="14"/>
      <c r="F2" s="14"/>
      <c r="G2" s="14"/>
      <c r="H2" s="15"/>
      <c r="I2" s="15"/>
      <c r="J2" s="16"/>
      <c r="K2" s="17"/>
      <c r="L2" s="14"/>
      <c r="M2" s="18"/>
      <c r="N2" s="19"/>
      <c r="O2" s="19"/>
      <c r="P2" s="20"/>
      <c r="Q2" s="20"/>
      <c r="R2" s="17"/>
      <c r="S2" s="14"/>
      <c r="T2" s="14"/>
      <c r="U2" s="14"/>
      <c r="V2" s="14"/>
      <c r="W2" s="21"/>
      <c r="X2" s="21"/>
      <c r="Y2" s="14"/>
      <c r="Z2" s="14"/>
      <c r="AA2" s="22"/>
      <c r="AB2" s="14"/>
      <c r="AC2" s="14"/>
      <c r="AD2" s="14"/>
    </row>
    <row r="3" spans="1:1022" s="25" customFormat="1" ht="137.25" customHeight="1" x14ac:dyDescent="0.25">
      <c r="A3" s="14"/>
      <c r="B3" s="169" t="s">
        <v>25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8"/>
      <c r="N3" s="19"/>
      <c r="O3" s="19"/>
      <c r="P3" s="20"/>
      <c r="Q3" s="20"/>
      <c r="R3" s="17"/>
      <c r="S3" s="14"/>
      <c r="T3" s="14"/>
      <c r="U3" s="14"/>
      <c r="V3" s="14"/>
      <c r="W3" s="21"/>
      <c r="X3" s="21"/>
      <c r="Y3" s="14"/>
      <c r="Z3" s="14"/>
      <c r="AA3" s="22"/>
      <c r="AB3" s="14"/>
      <c r="AC3" s="14"/>
      <c r="AD3" s="14"/>
    </row>
    <row r="4" spans="1:1022" s="25" customFormat="1" ht="15" customHeight="1" x14ac:dyDescent="0.25">
      <c r="A4" s="14"/>
      <c r="B4" s="14"/>
      <c r="C4" s="14"/>
      <c r="D4" s="14"/>
      <c r="E4" s="14"/>
      <c r="F4" s="14"/>
      <c r="G4" s="14"/>
      <c r="H4" s="15"/>
      <c r="I4" s="15"/>
      <c r="J4" s="16"/>
      <c r="K4" s="17"/>
      <c r="L4" s="23"/>
      <c r="M4" s="18"/>
      <c r="N4" s="19"/>
      <c r="O4" s="19"/>
      <c r="P4" s="20"/>
      <c r="Q4" s="20"/>
      <c r="R4" s="17"/>
      <c r="S4" s="17"/>
      <c r="T4" s="171" t="s">
        <v>9</v>
      </c>
      <c r="U4" s="171"/>
      <c r="V4" s="171"/>
      <c r="W4" s="171"/>
      <c r="X4" s="171"/>
      <c r="Y4" s="172"/>
      <c r="Z4" s="149"/>
      <c r="AA4" s="26">
        <f>SUBTOTAL(9,AA6:AA41)</f>
        <v>43854.6</v>
      </c>
      <c r="AB4" s="23"/>
      <c r="AC4" s="24"/>
      <c r="AD4" s="24"/>
    </row>
    <row r="5" spans="1:1022" ht="90.75" customHeight="1" x14ac:dyDescent="0.25">
      <c r="A5" s="28" t="s">
        <v>10</v>
      </c>
      <c r="B5" s="28" t="s">
        <v>11</v>
      </c>
      <c r="C5" s="28" t="s">
        <v>1730</v>
      </c>
      <c r="D5" s="28" t="s">
        <v>12</v>
      </c>
      <c r="E5" s="28" t="s">
        <v>13</v>
      </c>
      <c r="F5" s="28" t="s">
        <v>7</v>
      </c>
      <c r="G5" s="28" t="s">
        <v>14</v>
      </c>
      <c r="H5" s="185" t="s">
        <v>15</v>
      </c>
      <c r="I5" s="186"/>
      <c r="J5" s="186"/>
      <c r="K5" s="186"/>
      <c r="L5" s="187"/>
      <c r="M5" s="29" t="s">
        <v>16</v>
      </c>
      <c r="N5" s="188" t="s">
        <v>43</v>
      </c>
      <c r="O5" s="189"/>
      <c r="P5" s="189"/>
      <c r="Q5" s="189"/>
      <c r="R5" s="189"/>
      <c r="S5" s="190"/>
      <c r="T5" s="1" t="s">
        <v>17</v>
      </c>
      <c r="U5" s="30" t="s">
        <v>18</v>
      </c>
      <c r="V5" s="1" t="s">
        <v>19</v>
      </c>
      <c r="W5" s="31" t="s">
        <v>20</v>
      </c>
      <c r="X5" s="31" t="s">
        <v>21</v>
      </c>
      <c r="Y5" s="32" t="s">
        <v>22</v>
      </c>
      <c r="Z5" s="32" t="s">
        <v>1731</v>
      </c>
      <c r="AA5" s="33" t="s">
        <v>23</v>
      </c>
    </row>
    <row r="6" spans="1:1022" ht="46.5" customHeight="1" x14ac:dyDescent="0.25">
      <c r="A6" s="150">
        <v>1</v>
      </c>
      <c r="B6" s="153" t="s">
        <v>44</v>
      </c>
      <c r="C6" s="156" t="s">
        <v>48</v>
      </c>
      <c r="D6" s="159" t="s">
        <v>49</v>
      </c>
      <c r="E6" s="160" t="s">
        <v>31</v>
      </c>
      <c r="F6" s="173">
        <v>5000</v>
      </c>
      <c r="G6" s="150">
        <v>1</v>
      </c>
      <c r="H6" s="41" t="s">
        <v>0</v>
      </c>
      <c r="I6" s="41" t="s">
        <v>1</v>
      </c>
      <c r="J6" s="41" t="s">
        <v>2</v>
      </c>
      <c r="K6" s="42" t="s">
        <v>3</v>
      </c>
      <c r="L6" s="48" t="s">
        <v>4</v>
      </c>
      <c r="M6" s="39" t="s">
        <v>5</v>
      </c>
      <c r="N6" s="43" t="s">
        <v>6</v>
      </c>
      <c r="O6" s="41" t="s">
        <v>1</v>
      </c>
      <c r="P6" s="2" t="s">
        <v>1728</v>
      </c>
      <c r="Q6" s="42" t="s">
        <v>7</v>
      </c>
      <c r="R6" s="42" t="s">
        <v>1729</v>
      </c>
      <c r="S6" s="48" t="s">
        <v>8</v>
      </c>
      <c r="T6" s="176"/>
      <c r="U6" s="179"/>
      <c r="V6" s="176"/>
      <c r="W6" s="182"/>
      <c r="X6" s="182"/>
      <c r="Y6" s="163"/>
      <c r="Z6" s="163"/>
      <c r="AA6" s="166"/>
      <c r="AB6" s="44"/>
      <c r="AC6" s="44"/>
      <c r="AD6" s="44"/>
      <c r="AE6" s="44"/>
    </row>
    <row r="7" spans="1:1022" ht="30.75" customHeight="1" x14ac:dyDescent="0.25">
      <c r="A7" s="151"/>
      <c r="B7" s="154"/>
      <c r="C7" s="157"/>
      <c r="D7" s="157"/>
      <c r="E7" s="161"/>
      <c r="F7" s="174"/>
      <c r="G7" s="151"/>
      <c r="H7" s="97" t="s">
        <v>59</v>
      </c>
      <c r="I7" s="53" t="s">
        <v>60</v>
      </c>
      <c r="J7" s="54"/>
      <c r="K7" s="105">
        <v>2.1890000000000001</v>
      </c>
      <c r="L7" s="4">
        <f t="shared" ref="L7:L8" si="0">ROUND((K7-(K7*10/110)),2)</f>
        <v>1.99</v>
      </c>
      <c r="M7" s="40">
        <v>1.3661000000000001</v>
      </c>
      <c r="N7" s="63" t="s">
        <v>57</v>
      </c>
      <c r="O7" s="103" t="s">
        <v>58</v>
      </c>
      <c r="P7" s="104">
        <v>1.8436999999999999</v>
      </c>
      <c r="Q7" s="7">
        <v>1600</v>
      </c>
      <c r="R7" s="4">
        <v>1.47</v>
      </c>
      <c r="S7" s="1">
        <f>Q7*R7</f>
        <v>2352</v>
      </c>
      <c r="T7" s="177"/>
      <c r="U7" s="180"/>
      <c r="V7" s="177"/>
      <c r="W7" s="183"/>
      <c r="X7" s="183"/>
      <c r="Y7" s="164"/>
      <c r="Z7" s="164"/>
      <c r="AA7" s="167"/>
      <c r="AB7" s="44"/>
      <c r="AC7" s="44"/>
      <c r="AD7" s="44"/>
      <c r="AE7" s="44"/>
    </row>
    <row r="8" spans="1:1022" ht="30.75" customHeight="1" x14ac:dyDescent="0.25">
      <c r="A8" s="151"/>
      <c r="B8" s="154"/>
      <c r="C8" s="157"/>
      <c r="D8" s="157"/>
      <c r="E8" s="161"/>
      <c r="F8" s="174"/>
      <c r="G8" s="151"/>
      <c r="H8" s="97" t="s">
        <v>61</v>
      </c>
      <c r="I8" s="46" t="s">
        <v>62</v>
      </c>
      <c r="J8" s="54"/>
      <c r="K8" s="45">
        <v>2.17</v>
      </c>
      <c r="L8" s="4">
        <f t="shared" si="0"/>
        <v>1.97</v>
      </c>
      <c r="M8" s="40"/>
      <c r="N8" s="3"/>
      <c r="O8" s="34"/>
      <c r="P8" s="7"/>
      <c r="Q8" s="7"/>
      <c r="R8" s="4"/>
      <c r="S8" s="1"/>
      <c r="T8" s="177"/>
      <c r="U8" s="180"/>
      <c r="V8" s="177"/>
      <c r="W8" s="183"/>
      <c r="X8" s="183"/>
      <c r="Y8" s="164"/>
      <c r="Z8" s="164"/>
      <c r="AA8" s="167"/>
      <c r="AB8" s="44"/>
      <c r="AC8" s="44"/>
      <c r="AD8" s="44"/>
      <c r="AE8" s="44"/>
    </row>
    <row r="9" spans="1:1022" ht="30.75" customHeight="1" x14ac:dyDescent="0.25">
      <c r="A9" s="151"/>
      <c r="B9" s="154"/>
      <c r="C9" s="157"/>
      <c r="D9" s="157"/>
      <c r="E9" s="161"/>
      <c r="F9" s="174"/>
      <c r="G9" s="151"/>
      <c r="H9" s="36"/>
      <c r="I9" s="47"/>
      <c r="J9" s="45"/>
      <c r="K9" s="45"/>
      <c r="L9" s="4"/>
      <c r="M9" s="5"/>
      <c r="N9" s="6"/>
      <c r="O9" s="34"/>
      <c r="P9" s="35"/>
      <c r="Q9" s="7"/>
      <c r="R9" s="4"/>
      <c r="S9" s="1"/>
      <c r="T9" s="177"/>
      <c r="U9" s="180"/>
      <c r="V9" s="177"/>
      <c r="W9" s="183"/>
      <c r="X9" s="183"/>
      <c r="Y9" s="164"/>
      <c r="Z9" s="164"/>
      <c r="AA9" s="167"/>
      <c r="AB9" s="44"/>
      <c r="AC9" s="44"/>
      <c r="AD9" s="44"/>
      <c r="AE9" s="44"/>
    </row>
    <row r="10" spans="1:1022" ht="30.75" customHeight="1" x14ac:dyDescent="0.25">
      <c r="A10" s="152"/>
      <c r="B10" s="155"/>
      <c r="C10" s="158"/>
      <c r="D10" s="158"/>
      <c r="E10" s="162"/>
      <c r="F10" s="175"/>
      <c r="G10" s="152"/>
      <c r="H10" s="36" t="s">
        <v>24</v>
      </c>
      <c r="I10" s="34"/>
      <c r="J10" s="37" t="s">
        <v>33</v>
      </c>
      <c r="K10" s="145">
        <v>1.9893000000000001</v>
      </c>
      <c r="L10" s="4">
        <f>ROUND((K10-(K10*10/110)),2)</f>
        <v>1.81</v>
      </c>
      <c r="M10" s="5"/>
      <c r="N10" s="6"/>
      <c r="O10" s="34"/>
      <c r="P10" s="35"/>
      <c r="Q10" s="7"/>
      <c r="R10" s="4"/>
      <c r="S10" s="1"/>
      <c r="T10" s="178"/>
      <c r="U10" s="181"/>
      <c r="V10" s="178"/>
      <c r="W10" s="184"/>
      <c r="X10" s="184"/>
      <c r="Y10" s="165"/>
      <c r="Z10" s="165"/>
      <c r="AA10" s="168"/>
      <c r="AB10" s="44"/>
      <c r="AC10" s="44"/>
      <c r="AD10" s="44"/>
      <c r="AE10" s="44"/>
    </row>
    <row r="11" spans="1:1022" ht="30.75" customHeight="1" x14ac:dyDescent="0.25">
      <c r="A11" s="8"/>
      <c r="B11" s="8"/>
      <c r="C11" s="8"/>
      <c r="D11" s="8"/>
      <c r="E11" s="8"/>
      <c r="F11" s="9"/>
      <c r="G11" s="8"/>
      <c r="H11" s="193"/>
      <c r="I11" s="194"/>
      <c r="J11" s="55"/>
      <c r="K11" s="9"/>
      <c r="L11" s="49">
        <f>IFERROR(SMALL(L7:L10,COUNTIF(L7:L10,0)+1),0)</f>
        <v>1.81</v>
      </c>
      <c r="M11" s="9">
        <f>IFERROR(SMALL(M7:M8,COUNTIF(M7:M8,0)+1),0)</f>
        <v>1.3661000000000001</v>
      </c>
      <c r="N11" s="10"/>
      <c r="O11" s="10"/>
      <c r="P11" s="11"/>
      <c r="Q11" s="11"/>
      <c r="R11" s="9"/>
      <c r="S11" s="12">
        <f>IFERROR((S7+S8+S9+S10)/(Q7+Q8+Q9+Q10),0)</f>
        <v>1.47</v>
      </c>
      <c r="T11" s="9">
        <f>IFERROR((SMALL(L11:S11,COUNTIF(L11:S11,0)+1)),0)</f>
        <v>1.3661000000000001</v>
      </c>
      <c r="U11" s="9">
        <f>U6</f>
        <v>0</v>
      </c>
      <c r="V11" s="146">
        <f>ROUND((T11+(T11*W11)+(T11*X11)),2)</f>
        <v>1.5</v>
      </c>
      <c r="W11" s="38">
        <v>0.1</v>
      </c>
      <c r="X11" s="38"/>
      <c r="Y11" s="13">
        <f>IFERROR((SMALL(U11:V11,COUNTIF(U11:V11,0)+1)),0)</f>
        <v>1.5</v>
      </c>
      <c r="Z11" s="13">
        <v>1.62</v>
      </c>
      <c r="AA11" s="101">
        <f>Z11*F6</f>
        <v>8100.0000000000009</v>
      </c>
      <c r="AB11" s="50"/>
      <c r="AC11" s="51"/>
      <c r="AD11" s="52"/>
      <c r="AE11" s="44"/>
    </row>
    <row r="12" spans="1:1022" customFormat="1" ht="30.75" customHeight="1" x14ac:dyDescent="0.25">
      <c r="A12" s="195">
        <v>2</v>
      </c>
      <c r="B12" s="196" t="s">
        <v>45</v>
      </c>
      <c r="C12" s="196" t="s">
        <v>50</v>
      </c>
      <c r="D12" s="196" t="s">
        <v>29</v>
      </c>
      <c r="E12" s="195" t="s">
        <v>26</v>
      </c>
      <c r="F12" s="198">
        <v>4500</v>
      </c>
      <c r="G12" s="199">
        <v>1</v>
      </c>
      <c r="H12" s="57" t="s">
        <v>0</v>
      </c>
      <c r="I12" s="57" t="s">
        <v>1</v>
      </c>
      <c r="J12" s="57" t="s">
        <v>2</v>
      </c>
      <c r="K12" s="58" t="s">
        <v>3</v>
      </c>
      <c r="L12" s="59" t="s">
        <v>27</v>
      </c>
      <c r="M12" s="60" t="s">
        <v>28</v>
      </c>
      <c r="N12" s="61" t="s">
        <v>6</v>
      </c>
      <c r="O12" s="57" t="s">
        <v>1</v>
      </c>
      <c r="P12" s="2" t="s">
        <v>1728</v>
      </c>
      <c r="Q12" s="58" t="s">
        <v>7</v>
      </c>
      <c r="R12" s="42" t="s">
        <v>1729</v>
      </c>
      <c r="S12" s="59" t="s">
        <v>8</v>
      </c>
      <c r="T12" s="192"/>
      <c r="U12" s="200"/>
      <c r="V12" s="192"/>
      <c r="W12" s="202"/>
      <c r="X12" s="202"/>
      <c r="Y12" s="203"/>
      <c r="Z12" s="203"/>
      <c r="AA12" s="191"/>
      <c r="AB12" s="62"/>
      <c r="AC12" s="62"/>
      <c r="AD12" s="62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7"/>
      <c r="JA12" s="27"/>
      <c r="JB12" s="27"/>
      <c r="JC12" s="27"/>
      <c r="JD12" s="27"/>
      <c r="JE12" s="27"/>
      <c r="JF12" s="27"/>
      <c r="JG12" s="27"/>
      <c r="JH12" s="27"/>
      <c r="JI12" s="27"/>
      <c r="JJ12" s="27"/>
      <c r="JK12" s="27"/>
      <c r="JL12" s="27"/>
      <c r="JM12" s="27"/>
      <c r="JN12" s="27"/>
      <c r="JO12" s="27"/>
      <c r="JP12" s="27"/>
      <c r="JQ12" s="27"/>
      <c r="JR12" s="27"/>
      <c r="JS12" s="27"/>
      <c r="JT12" s="27"/>
      <c r="JU12" s="27"/>
      <c r="JV12" s="27"/>
      <c r="JW12" s="27"/>
      <c r="JX12" s="27"/>
      <c r="JY12" s="27"/>
      <c r="JZ12" s="27"/>
      <c r="KA12" s="27"/>
      <c r="KB12" s="27"/>
      <c r="KC12" s="27"/>
      <c r="KD12" s="27"/>
      <c r="KE12" s="27"/>
      <c r="KF12" s="27"/>
      <c r="KG12" s="27"/>
      <c r="KH12" s="27"/>
      <c r="KI12" s="27"/>
      <c r="KJ12" s="27"/>
      <c r="KK12" s="27"/>
      <c r="KL12" s="27"/>
      <c r="KM12" s="27"/>
      <c r="KN12" s="27"/>
      <c r="KO12" s="27"/>
      <c r="KP12" s="27"/>
      <c r="KQ12" s="27"/>
      <c r="KR12" s="27"/>
      <c r="KS12" s="27"/>
      <c r="KT12" s="27"/>
      <c r="KU12" s="27"/>
      <c r="KV12" s="27"/>
      <c r="KW12" s="27"/>
      <c r="KX12" s="27"/>
      <c r="KY12" s="27"/>
      <c r="KZ12" s="27"/>
      <c r="LA12" s="27"/>
      <c r="LB12" s="27"/>
      <c r="LC12" s="27"/>
      <c r="LD12" s="27"/>
      <c r="LE12" s="27"/>
      <c r="LF12" s="27"/>
      <c r="LG12" s="27"/>
      <c r="LH12" s="27"/>
      <c r="LI12" s="27"/>
      <c r="LJ12" s="27"/>
      <c r="LK12" s="27"/>
      <c r="LL12" s="27"/>
      <c r="LM12" s="27"/>
      <c r="LN12" s="27"/>
      <c r="LO12" s="27"/>
      <c r="LP12" s="27"/>
      <c r="LQ12" s="27"/>
      <c r="LR12" s="27"/>
      <c r="LS12" s="27"/>
      <c r="LT12" s="27"/>
      <c r="LU12" s="27"/>
      <c r="LV12" s="27"/>
      <c r="LW12" s="27"/>
      <c r="LX12" s="27"/>
      <c r="LY12" s="27"/>
      <c r="LZ12" s="27"/>
      <c r="MA12" s="27"/>
      <c r="MB12" s="27"/>
      <c r="MC12" s="27"/>
      <c r="MD12" s="27"/>
      <c r="ME12" s="27"/>
      <c r="MF12" s="27"/>
      <c r="MG12" s="27"/>
      <c r="MH12" s="27"/>
      <c r="MI12" s="27"/>
      <c r="MJ12" s="27"/>
      <c r="MK12" s="27"/>
      <c r="ML12" s="27"/>
      <c r="MM12" s="27"/>
      <c r="MN12" s="27"/>
      <c r="MO12" s="27"/>
      <c r="MP12" s="27"/>
      <c r="MQ12" s="27"/>
      <c r="MR12" s="27"/>
      <c r="MS12" s="27"/>
      <c r="MT12" s="27"/>
      <c r="MU12" s="27"/>
      <c r="MV12" s="27"/>
      <c r="MW12" s="27"/>
      <c r="MX12" s="27"/>
      <c r="MY12" s="27"/>
      <c r="MZ12" s="27"/>
      <c r="NA12" s="27"/>
      <c r="NB12" s="27"/>
      <c r="NC12" s="27"/>
      <c r="ND12" s="27"/>
      <c r="NE12" s="27"/>
      <c r="NF12" s="27"/>
      <c r="NG12" s="27"/>
      <c r="NH12" s="27"/>
      <c r="NI12" s="27"/>
      <c r="NJ12" s="27"/>
      <c r="NK12" s="27"/>
      <c r="NL12" s="27"/>
      <c r="NM12" s="27"/>
      <c r="NN12" s="27"/>
      <c r="NO12" s="27"/>
      <c r="NP12" s="27"/>
      <c r="NQ12" s="27"/>
      <c r="NR12" s="27"/>
      <c r="NS12" s="27"/>
      <c r="NT12" s="27"/>
      <c r="NU12" s="27"/>
      <c r="NV12" s="27"/>
      <c r="NW12" s="27"/>
      <c r="NX12" s="27"/>
      <c r="NY12" s="27"/>
      <c r="NZ12" s="27"/>
      <c r="OA12" s="27"/>
      <c r="OB12" s="27"/>
      <c r="OC12" s="27"/>
      <c r="OD12" s="27"/>
      <c r="OE12" s="27"/>
      <c r="OF12" s="27"/>
      <c r="OG12" s="27"/>
      <c r="OH12" s="27"/>
      <c r="OI12" s="27"/>
      <c r="OJ12" s="27"/>
      <c r="OK12" s="27"/>
      <c r="OL12" s="27"/>
      <c r="OM12" s="27"/>
      <c r="ON12" s="27"/>
      <c r="OO12" s="27"/>
      <c r="OP12" s="27"/>
      <c r="OQ12" s="27"/>
      <c r="OR12" s="27"/>
      <c r="OS12" s="27"/>
      <c r="OT12" s="27"/>
      <c r="OU12" s="27"/>
      <c r="OV12" s="27"/>
      <c r="OW12" s="27"/>
      <c r="OX12" s="27"/>
      <c r="OY12" s="27"/>
      <c r="OZ12" s="27"/>
      <c r="PA12" s="27"/>
      <c r="PB12" s="27"/>
      <c r="PC12" s="27"/>
      <c r="PD12" s="27"/>
      <c r="PE12" s="27"/>
      <c r="PF12" s="27"/>
      <c r="PG12" s="27"/>
      <c r="PH12" s="27"/>
      <c r="PI12" s="27"/>
      <c r="PJ12" s="27"/>
      <c r="PK12" s="27"/>
      <c r="PL12" s="27"/>
      <c r="PM12" s="27"/>
      <c r="PN12" s="27"/>
      <c r="PO12" s="27"/>
      <c r="PP12" s="27"/>
      <c r="PQ12" s="27"/>
      <c r="PR12" s="27"/>
      <c r="PS12" s="27"/>
      <c r="PT12" s="27"/>
      <c r="PU12" s="27"/>
      <c r="PV12" s="27"/>
      <c r="PW12" s="27"/>
      <c r="PX12" s="27"/>
      <c r="PY12" s="27"/>
      <c r="PZ12" s="27"/>
      <c r="QA12" s="27"/>
      <c r="QB12" s="27"/>
      <c r="QC12" s="27"/>
      <c r="QD12" s="27"/>
      <c r="QE12" s="27"/>
      <c r="QF12" s="27"/>
      <c r="QG12" s="27"/>
      <c r="QH12" s="27"/>
      <c r="QI12" s="27"/>
      <c r="QJ12" s="27"/>
      <c r="QK12" s="27"/>
      <c r="QL12" s="27"/>
      <c r="QM12" s="27"/>
      <c r="QN12" s="27"/>
      <c r="QO12" s="27"/>
      <c r="QP12" s="27"/>
      <c r="QQ12" s="27"/>
      <c r="QR12" s="27"/>
      <c r="QS12" s="27"/>
      <c r="QT12" s="27"/>
      <c r="QU12" s="27"/>
      <c r="QV12" s="27"/>
      <c r="QW12" s="27"/>
      <c r="QX12" s="27"/>
      <c r="QY12" s="27"/>
      <c r="QZ12" s="27"/>
      <c r="RA12" s="27"/>
      <c r="RB12" s="27"/>
      <c r="RC12" s="27"/>
      <c r="RD12" s="27"/>
      <c r="RE12" s="27"/>
      <c r="RF12" s="27"/>
      <c r="RG12" s="27"/>
      <c r="RH12" s="27"/>
      <c r="RI12" s="27"/>
      <c r="RJ12" s="27"/>
      <c r="RK12" s="27"/>
      <c r="RL12" s="27"/>
      <c r="RM12" s="27"/>
      <c r="RN12" s="27"/>
      <c r="RO12" s="27"/>
      <c r="RP12" s="27"/>
      <c r="RQ12" s="27"/>
      <c r="RR12" s="27"/>
      <c r="RS12" s="27"/>
      <c r="RT12" s="27"/>
      <c r="RU12" s="27"/>
      <c r="RV12" s="27"/>
      <c r="RW12" s="27"/>
      <c r="RX12" s="27"/>
      <c r="RY12" s="27"/>
      <c r="RZ12" s="27"/>
      <c r="SA12" s="27"/>
      <c r="SB12" s="27"/>
      <c r="SC12" s="27"/>
      <c r="SD12" s="27"/>
      <c r="SE12" s="27"/>
      <c r="SF12" s="27"/>
      <c r="SG12" s="27"/>
      <c r="SH12" s="27"/>
      <c r="SI12" s="27"/>
      <c r="SJ12" s="27"/>
      <c r="SK12" s="27"/>
      <c r="SL12" s="27"/>
      <c r="SM12" s="27"/>
      <c r="SN12" s="27"/>
      <c r="SO12" s="27"/>
      <c r="SP12" s="27"/>
      <c r="SQ12" s="27"/>
      <c r="SR12" s="27"/>
      <c r="SS12" s="27"/>
      <c r="ST12" s="27"/>
      <c r="SU12" s="27"/>
      <c r="SV12" s="27"/>
      <c r="SW12" s="27"/>
      <c r="SX12" s="27"/>
      <c r="SY12" s="27"/>
      <c r="SZ12" s="27"/>
      <c r="TA12" s="27"/>
      <c r="TB12" s="27"/>
      <c r="TC12" s="27"/>
      <c r="TD12" s="27"/>
      <c r="TE12" s="27"/>
      <c r="TF12" s="27"/>
      <c r="TG12" s="27"/>
      <c r="TH12" s="27"/>
      <c r="TI12" s="27"/>
      <c r="TJ12" s="27"/>
      <c r="TK12" s="27"/>
      <c r="TL12" s="27"/>
      <c r="TM12" s="27"/>
      <c r="TN12" s="27"/>
      <c r="TO12" s="27"/>
      <c r="TP12" s="27"/>
      <c r="TQ12" s="27"/>
      <c r="TR12" s="27"/>
      <c r="TS12" s="27"/>
      <c r="TT12" s="27"/>
      <c r="TU12" s="27"/>
      <c r="TV12" s="27"/>
      <c r="TW12" s="27"/>
      <c r="TX12" s="27"/>
      <c r="TY12" s="27"/>
      <c r="TZ12" s="27"/>
      <c r="UA12" s="27"/>
      <c r="UB12" s="27"/>
      <c r="UC12" s="27"/>
      <c r="UD12" s="27"/>
      <c r="UE12" s="27"/>
      <c r="UF12" s="27"/>
      <c r="UG12" s="27"/>
      <c r="UH12" s="27"/>
      <c r="UI12" s="27"/>
      <c r="UJ12" s="27"/>
      <c r="UK12" s="27"/>
      <c r="UL12" s="27"/>
      <c r="UM12" s="27"/>
      <c r="UN12" s="27"/>
      <c r="UO12" s="27"/>
      <c r="UP12" s="27"/>
      <c r="UQ12" s="27"/>
      <c r="UR12" s="27"/>
      <c r="US12" s="27"/>
      <c r="UT12" s="27"/>
      <c r="UU12" s="27"/>
      <c r="UV12" s="27"/>
      <c r="UW12" s="27"/>
      <c r="UX12" s="27"/>
      <c r="UY12" s="27"/>
      <c r="UZ12" s="27"/>
      <c r="VA12" s="27"/>
      <c r="VB12" s="27"/>
      <c r="VC12" s="27"/>
      <c r="VD12" s="27"/>
      <c r="VE12" s="27"/>
      <c r="VF12" s="27"/>
      <c r="VG12" s="27"/>
      <c r="VH12" s="27"/>
      <c r="VI12" s="27"/>
      <c r="VJ12" s="27"/>
      <c r="VK12" s="27"/>
      <c r="VL12" s="27"/>
      <c r="VM12" s="27"/>
      <c r="VN12" s="27"/>
      <c r="VO12" s="27"/>
      <c r="VP12" s="27"/>
      <c r="VQ12" s="27"/>
      <c r="VR12" s="27"/>
      <c r="VS12" s="27"/>
      <c r="VT12" s="27"/>
      <c r="VU12" s="27"/>
      <c r="VV12" s="27"/>
      <c r="VW12" s="27"/>
      <c r="VX12" s="27"/>
      <c r="VY12" s="27"/>
      <c r="VZ12" s="27"/>
      <c r="WA12" s="27"/>
      <c r="WB12" s="27"/>
      <c r="WC12" s="27"/>
      <c r="WD12" s="27"/>
      <c r="WE12" s="27"/>
      <c r="WF12" s="27"/>
      <c r="WG12" s="27"/>
      <c r="WH12" s="27"/>
      <c r="WI12" s="27"/>
      <c r="WJ12" s="27"/>
      <c r="WK12" s="27"/>
      <c r="WL12" s="27"/>
      <c r="WM12" s="27"/>
      <c r="WN12" s="27"/>
      <c r="WO12" s="27"/>
      <c r="WP12" s="27"/>
      <c r="WQ12" s="27"/>
      <c r="WR12" s="27"/>
      <c r="WS12" s="27"/>
      <c r="WT12" s="27"/>
      <c r="WU12" s="27"/>
      <c r="WV12" s="27"/>
      <c r="WW12" s="27"/>
      <c r="WX12" s="27"/>
      <c r="WY12" s="27"/>
      <c r="WZ12" s="27"/>
      <c r="XA12" s="27"/>
      <c r="XB12" s="27"/>
      <c r="XC12" s="27"/>
      <c r="XD12" s="27"/>
      <c r="XE12" s="27"/>
      <c r="XF12" s="27"/>
      <c r="XG12" s="27"/>
      <c r="XH12" s="27"/>
      <c r="XI12" s="27"/>
      <c r="XJ12" s="27"/>
      <c r="XK12" s="27"/>
      <c r="XL12" s="27"/>
      <c r="XM12" s="27"/>
      <c r="XN12" s="27"/>
      <c r="XO12" s="27"/>
      <c r="XP12" s="27"/>
      <c r="XQ12" s="27"/>
      <c r="XR12" s="27"/>
      <c r="XS12" s="27"/>
      <c r="XT12" s="27"/>
      <c r="XU12" s="27"/>
      <c r="XV12" s="27"/>
      <c r="XW12" s="27"/>
      <c r="XX12" s="27"/>
      <c r="XY12" s="27"/>
      <c r="XZ12" s="27"/>
      <c r="YA12" s="27"/>
      <c r="YB12" s="27"/>
      <c r="YC12" s="27"/>
      <c r="YD12" s="27"/>
      <c r="YE12" s="27"/>
      <c r="YF12" s="27"/>
      <c r="YG12" s="27"/>
      <c r="YH12" s="27"/>
      <c r="YI12" s="27"/>
      <c r="YJ12" s="27"/>
      <c r="YK12" s="27"/>
      <c r="YL12" s="27"/>
      <c r="YM12" s="27"/>
      <c r="YN12" s="27"/>
      <c r="YO12" s="27"/>
      <c r="YP12" s="27"/>
      <c r="YQ12" s="27"/>
      <c r="YR12" s="27"/>
      <c r="YS12" s="27"/>
      <c r="YT12" s="27"/>
      <c r="YU12" s="27"/>
      <c r="YV12" s="27"/>
      <c r="YW12" s="27"/>
      <c r="YX12" s="27"/>
      <c r="YY12" s="27"/>
      <c r="YZ12" s="27"/>
      <c r="ZA12" s="27"/>
      <c r="ZB12" s="27"/>
      <c r="ZC12" s="27"/>
      <c r="ZD12" s="27"/>
      <c r="ZE12" s="27"/>
      <c r="ZF12" s="27"/>
      <c r="ZG12" s="27"/>
      <c r="ZH12" s="27"/>
      <c r="ZI12" s="27"/>
      <c r="ZJ12" s="27"/>
      <c r="ZK12" s="27"/>
      <c r="ZL12" s="27"/>
      <c r="ZM12" s="27"/>
      <c r="ZN12" s="27"/>
      <c r="ZO12" s="27"/>
      <c r="ZP12" s="27"/>
      <c r="ZQ12" s="27"/>
      <c r="ZR12" s="27"/>
      <c r="ZS12" s="27"/>
      <c r="ZT12" s="27"/>
      <c r="ZU12" s="27"/>
      <c r="ZV12" s="27"/>
      <c r="ZW12" s="27"/>
      <c r="ZX12" s="27"/>
      <c r="ZY12" s="27"/>
      <c r="ZZ12" s="27"/>
      <c r="AAA12" s="27"/>
      <c r="AAB12" s="27"/>
      <c r="AAC12" s="27"/>
      <c r="AAD12" s="27"/>
      <c r="AAE12" s="27"/>
      <c r="AAF12" s="27"/>
      <c r="AAG12" s="27"/>
      <c r="AAH12" s="27"/>
      <c r="AAI12" s="27"/>
      <c r="AAJ12" s="27"/>
      <c r="AAK12" s="27"/>
      <c r="AAL12" s="27"/>
      <c r="AAM12" s="27"/>
      <c r="AAN12" s="27"/>
      <c r="AAO12" s="27"/>
      <c r="AAP12" s="27"/>
      <c r="AAQ12" s="27"/>
      <c r="AAR12" s="27"/>
      <c r="AAS12" s="27"/>
      <c r="AAT12" s="27"/>
      <c r="AAU12" s="27"/>
      <c r="AAV12" s="27"/>
      <c r="AAW12" s="27"/>
      <c r="AAX12" s="27"/>
      <c r="AAY12" s="27"/>
      <c r="AAZ12" s="27"/>
      <c r="ABA12" s="27"/>
      <c r="ABB12" s="27"/>
      <c r="ABC12" s="27"/>
      <c r="ABD12" s="27"/>
      <c r="ABE12" s="27"/>
      <c r="ABF12" s="27"/>
      <c r="ABG12" s="27"/>
      <c r="ABH12" s="27"/>
      <c r="ABI12" s="27"/>
      <c r="ABJ12" s="27"/>
      <c r="ABK12" s="27"/>
      <c r="ABL12" s="27"/>
      <c r="ABM12" s="27"/>
      <c r="ABN12" s="27"/>
      <c r="ABO12" s="27"/>
      <c r="ABP12" s="27"/>
      <c r="ABQ12" s="27"/>
      <c r="ABR12" s="27"/>
      <c r="ABS12" s="27"/>
      <c r="ABT12" s="27"/>
      <c r="ABU12" s="27"/>
      <c r="ABV12" s="27"/>
      <c r="ABW12" s="27"/>
      <c r="ABX12" s="27"/>
      <c r="ABY12" s="27"/>
      <c r="ABZ12" s="27"/>
      <c r="ACA12" s="27"/>
      <c r="ACB12" s="27"/>
      <c r="ACC12" s="27"/>
      <c r="ACD12" s="27"/>
      <c r="ACE12" s="27"/>
      <c r="ACF12" s="27"/>
      <c r="ACG12" s="27"/>
      <c r="ACH12" s="27"/>
      <c r="ACI12" s="27"/>
      <c r="ACJ12" s="27"/>
      <c r="ACK12" s="27"/>
      <c r="ACL12" s="27"/>
      <c r="ACM12" s="27"/>
      <c r="ACN12" s="27"/>
      <c r="ACO12" s="27"/>
      <c r="ACP12" s="27"/>
      <c r="ACQ12" s="27"/>
      <c r="ACR12" s="27"/>
      <c r="ACS12" s="27"/>
      <c r="ACT12" s="27"/>
      <c r="ACU12" s="27"/>
      <c r="ACV12" s="27"/>
      <c r="ACW12" s="27"/>
      <c r="ACX12" s="27"/>
      <c r="ACY12" s="27"/>
      <c r="ACZ12" s="27"/>
      <c r="ADA12" s="27"/>
      <c r="ADB12" s="27"/>
      <c r="ADC12" s="27"/>
      <c r="ADD12" s="27"/>
      <c r="ADE12" s="27"/>
      <c r="ADF12" s="27"/>
      <c r="ADG12" s="27"/>
      <c r="ADH12" s="27"/>
      <c r="ADI12" s="27"/>
      <c r="ADJ12" s="27"/>
      <c r="ADK12" s="27"/>
      <c r="ADL12" s="27"/>
      <c r="ADM12" s="27"/>
      <c r="ADN12" s="27"/>
      <c r="ADO12" s="27"/>
      <c r="ADP12" s="27"/>
      <c r="ADQ12" s="27"/>
      <c r="ADR12" s="27"/>
      <c r="ADS12" s="27"/>
      <c r="ADT12" s="27"/>
      <c r="ADU12" s="27"/>
      <c r="ADV12" s="27"/>
      <c r="ADW12" s="27"/>
      <c r="ADX12" s="27"/>
      <c r="ADY12" s="27"/>
      <c r="ADZ12" s="27"/>
      <c r="AEA12" s="27"/>
      <c r="AEB12" s="27"/>
      <c r="AEC12" s="27"/>
      <c r="AED12" s="27"/>
      <c r="AEE12" s="27"/>
      <c r="AEF12" s="27"/>
      <c r="AEG12" s="27"/>
      <c r="AEH12" s="27"/>
      <c r="AEI12" s="27"/>
      <c r="AEJ12" s="27"/>
      <c r="AEK12" s="27"/>
      <c r="AEL12" s="27"/>
      <c r="AEM12" s="27"/>
      <c r="AEN12" s="27"/>
      <c r="AEO12" s="27"/>
      <c r="AEP12" s="27"/>
      <c r="AEQ12" s="27"/>
      <c r="AER12" s="27"/>
      <c r="AES12" s="27"/>
      <c r="AET12" s="27"/>
      <c r="AEU12" s="27"/>
      <c r="AEV12" s="27"/>
      <c r="AEW12" s="27"/>
      <c r="AEX12" s="27"/>
      <c r="AEY12" s="27"/>
      <c r="AEZ12" s="27"/>
      <c r="AFA12" s="27"/>
      <c r="AFB12" s="27"/>
      <c r="AFC12" s="27"/>
      <c r="AFD12" s="27"/>
      <c r="AFE12" s="27"/>
      <c r="AFF12" s="27"/>
      <c r="AFG12" s="27"/>
      <c r="AFH12" s="27"/>
      <c r="AFI12" s="27"/>
      <c r="AFJ12" s="27"/>
      <c r="AFK12" s="27"/>
      <c r="AFL12" s="27"/>
      <c r="AFM12" s="27"/>
      <c r="AFN12" s="27"/>
      <c r="AFO12" s="27"/>
      <c r="AFP12" s="27"/>
      <c r="AFQ12" s="27"/>
      <c r="AFR12" s="27"/>
      <c r="AFS12" s="27"/>
      <c r="AFT12" s="27"/>
      <c r="AFU12" s="27"/>
      <c r="AFV12" s="27"/>
      <c r="AFW12" s="27"/>
      <c r="AFX12" s="27"/>
      <c r="AFY12" s="27"/>
      <c r="AFZ12" s="27"/>
      <c r="AGA12" s="27"/>
      <c r="AGB12" s="27"/>
      <c r="AGC12" s="27"/>
      <c r="AGD12" s="27"/>
      <c r="AGE12" s="27"/>
      <c r="AGF12" s="27"/>
      <c r="AGG12" s="27"/>
      <c r="AGH12" s="27"/>
      <c r="AGI12" s="27"/>
      <c r="AGJ12" s="27"/>
      <c r="AGK12" s="27"/>
      <c r="AGL12" s="27"/>
      <c r="AGM12" s="27"/>
      <c r="AGN12" s="27"/>
      <c r="AGO12" s="27"/>
      <c r="AGP12" s="27"/>
      <c r="AGQ12" s="27"/>
      <c r="AGR12" s="27"/>
      <c r="AGS12" s="27"/>
      <c r="AGT12" s="27"/>
      <c r="AGU12" s="27"/>
      <c r="AGV12" s="27"/>
      <c r="AGW12" s="27"/>
      <c r="AGX12" s="27"/>
      <c r="AGY12" s="27"/>
      <c r="AGZ12" s="27"/>
      <c r="AHA12" s="27"/>
      <c r="AHB12" s="27"/>
      <c r="AHC12" s="27"/>
      <c r="AHD12" s="27"/>
      <c r="AHE12" s="27"/>
      <c r="AHF12" s="27"/>
      <c r="AHG12" s="27"/>
      <c r="AHH12" s="27"/>
      <c r="AHI12" s="27"/>
      <c r="AHJ12" s="27"/>
      <c r="AHK12" s="27"/>
      <c r="AHL12" s="27"/>
      <c r="AHM12" s="27"/>
      <c r="AHN12" s="27"/>
      <c r="AHO12" s="27"/>
      <c r="AHP12" s="27"/>
      <c r="AHQ12" s="27"/>
      <c r="AHR12" s="27"/>
      <c r="AHS12" s="27"/>
      <c r="AHT12" s="27"/>
      <c r="AHU12" s="27"/>
      <c r="AHV12" s="27"/>
      <c r="AHW12" s="27"/>
      <c r="AHX12" s="27"/>
      <c r="AHY12" s="27"/>
      <c r="AHZ12" s="27"/>
      <c r="AIA12" s="27"/>
      <c r="AIB12" s="27"/>
      <c r="AIC12" s="27"/>
      <c r="AID12" s="27"/>
      <c r="AIE12" s="27"/>
      <c r="AIF12" s="27"/>
      <c r="AIG12" s="27"/>
      <c r="AIH12" s="27"/>
      <c r="AII12" s="27"/>
      <c r="AIJ12" s="27"/>
      <c r="AIK12" s="27"/>
      <c r="AIL12" s="27"/>
      <c r="AIM12" s="27"/>
      <c r="AIN12" s="27"/>
      <c r="AIO12" s="27"/>
      <c r="AIP12" s="27"/>
      <c r="AIQ12" s="27"/>
      <c r="AIR12" s="27"/>
      <c r="AIS12" s="27"/>
      <c r="AIT12" s="27"/>
      <c r="AIU12" s="27"/>
      <c r="AIV12" s="27"/>
      <c r="AIW12" s="27"/>
      <c r="AIX12" s="27"/>
      <c r="AIY12" s="27"/>
      <c r="AIZ12" s="27"/>
      <c r="AJA12" s="27"/>
      <c r="AJB12" s="27"/>
      <c r="AJC12" s="27"/>
      <c r="AJD12" s="27"/>
      <c r="AJE12" s="27"/>
      <c r="AJF12" s="27"/>
      <c r="AJG12" s="27"/>
      <c r="AJH12" s="27"/>
      <c r="AJI12" s="27"/>
      <c r="AJJ12" s="27"/>
      <c r="AJK12" s="27"/>
      <c r="AJL12" s="27"/>
      <c r="AJM12" s="27"/>
      <c r="AJN12" s="27"/>
      <c r="AJO12" s="27"/>
      <c r="AJP12" s="27"/>
      <c r="AJQ12" s="27"/>
      <c r="AJR12" s="27"/>
      <c r="AJS12" s="27"/>
      <c r="AJT12" s="27"/>
      <c r="AJU12" s="27"/>
      <c r="AJV12" s="27"/>
      <c r="AJW12" s="27"/>
      <c r="AJX12" s="27"/>
      <c r="AJY12" s="27"/>
      <c r="AJZ12" s="27"/>
      <c r="AKA12" s="27"/>
      <c r="AKB12" s="27"/>
      <c r="AKC12" s="27"/>
      <c r="AKD12" s="27"/>
      <c r="AKE12" s="27"/>
      <c r="AKF12" s="27"/>
      <c r="AKG12" s="27"/>
      <c r="AKH12" s="27"/>
      <c r="AKI12" s="27"/>
      <c r="AKJ12" s="27"/>
      <c r="AKK12" s="27"/>
      <c r="AKL12" s="27"/>
      <c r="AKM12" s="27"/>
      <c r="AKN12" s="27"/>
      <c r="AKO12" s="27"/>
      <c r="AKP12" s="27"/>
      <c r="AKQ12" s="27"/>
      <c r="AKR12" s="27"/>
      <c r="AKS12" s="27"/>
      <c r="AKT12" s="27"/>
      <c r="AKU12" s="27"/>
      <c r="AKV12" s="27"/>
      <c r="AKW12" s="27"/>
      <c r="AKX12" s="27"/>
      <c r="AKY12" s="27"/>
      <c r="AKZ12" s="27"/>
      <c r="ALA12" s="27"/>
      <c r="ALB12" s="27"/>
      <c r="ALC12" s="27"/>
      <c r="ALD12" s="27"/>
      <c r="ALE12" s="27"/>
      <c r="ALF12" s="27"/>
      <c r="ALG12" s="27"/>
      <c r="ALH12" s="27"/>
      <c r="ALI12" s="27"/>
      <c r="ALJ12" s="27"/>
      <c r="ALK12" s="27"/>
      <c r="ALL12" s="27"/>
      <c r="ALM12" s="27"/>
      <c r="ALN12" s="27"/>
      <c r="ALO12" s="27"/>
      <c r="ALP12" s="27"/>
      <c r="ALQ12" s="27"/>
      <c r="ALR12" s="27"/>
      <c r="ALS12" s="27"/>
      <c r="ALT12" s="27"/>
      <c r="ALU12" s="27"/>
      <c r="ALV12" s="27"/>
      <c r="ALW12" s="27"/>
      <c r="ALX12" s="27"/>
      <c r="ALY12" s="27"/>
      <c r="ALZ12" s="27"/>
      <c r="AMA12" s="27"/>
      <c r="AMB12" s="27"/>
      <c r="AMC12" s="27"/>
      <c r="AMD12" s="27"/>
      <c r="AME12" s="27"/>
      <c r="AMF12" s="27"/>
      <c r="AMG12" s="27"/>
      <c r="AMH12" s="27"/>
    </row>
    <row r="13" spans="1:1022" customFormat="1" ht="30.75" customHeight="1" x14ac:dyDescent="0.25">
      <c r="A13" s="195"/>
      <c r="B13" s="196"/>
      <c r="C13" s="196"/>
      <c r="D13" s="196"/>
      <c r="E13" s="195"/>
      <c r="F13" s="198"/>
      <c r="G13" s="199"/>
      <c r="H13" s="97" t="s">
        <v>1205</v>
      </c>
      <c r="I13" s="64" t="s">
        <v>1206</v>
      </c>
      <c r="J13" s="65"/>
      <c r="K13" s="66">
        <v>3.88</v>
      </c>
      <c r="L13" s="67">
        <f>ROUND((K13-(K13*10/110)),2)</f>
        <v>3.53</v>
      </c>
      <c r="M13" s="68">
        <v>1.4486669999999999</v>
      </c>
      <c r="N13" s="69"/>
      <c r="O13" s="70"/>
      <c r="P13" s="71"/>
      <c r="Q13" s="71"/>
      <c r="R13" s="72">
        <f>ROUND((P13-(P13*10/110)),2)</f>
        <v>0</v>
      </c>
      <c r="S13" s="56">
        <f>Q13*R13</f>
        <v>0</v>
      </c>
      <c r="T13" s="192"/>
      <c r="U13" s="200"/>
      <c r="V13" s="192"/>
      <c r="W13" s="202"/>
      <c r="X13" s="202"/>
      <c r="Y13" s="203"/>
      <c r="Z13" s="204"/>
      <c r="AA13" s="191"/>
      <c r="AB13" s="62"/>
      <c r="AC13" s="62"/>
      <c r="AD13" s="62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27"/>
      <c r="JB13" s="27"/>
      <c r="JC13" s="27"/>
      <c r="JD13" s="27"/>
      <c r="JE13" s="27"/>
      <c r="JF13" s="27"/>
      <c r="JG13" s="27"/>
      <c r="JH13" s="27"/>
      <c r="JI13" s="27"/>
      <c r="JJ13" s="27"/>
      <c r="JK13" s="27"/>
      <c r="JL13" s="27"/>
      <c r="JM13" s="27"/>
      <c r="JN13" s="27"/>
      <c r="JO13" s="27"/>
      <c r="JP13" s="27"/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/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  <c r="LC13" s="27"/>
      <c r="LD13" s="27"/>
      <c r="LE13" s="27"/>
      <c r="LF13" s="27"/>
      <c r="LG13" s="27"/>
      <c r="LH13" s="27"/>
      <c r="LI13" s="27"/>
      <c r="LJ13" s="27"/>
      <c r="LK13" s="27"/>
      <c r="LL13" s="27"/>
      <c r="LM13" s="27"/>
      <c r="LN13" s="27"/>
      <c r="LO13" s="27"/>
      <c r="LP13" s="27"/>
      <c r="LQ13" s="27"/>
      <c r="LR13" s="27"/>
      <c r="LS13" s="27"/>
      <c r="LT13" s="27"/>
      <c r="LU13" s="27"/>
      <c r="LV13" s="27"/>
      <c r="LW13" s="27"/>
      <c r="LX13" s="27"/>
      <c r="LY13" s="27"/>
      <c r="LZ13" s="27"/>
      <c r="MA13" s="27"/>
      <c r="MB13" s="27"/>
      <c r="MC13" s="27"/>
      <c r="MD13" s="27"/>
      <c r="ME13" s="27"/>
      <c r="MF13" s="27"/>
      <c r="MG13" s="27"/>
      <c r="MH13" s="27"/>
      <c r="MI13" s="27"/>
      <c r="MJ13" s="27"/>
      <c r="MK13" s="27"/>
      <c r="ML13" s="27"/>
      <c r="MM13" s="27"/>
      <c r="MN13" s="27"/>
      <c r="MO13" s="27"/>
      <c r="MP13" s="27"/>
      <c r="MQ13" s="27"/>
      <c r="MR13" s="27"/>
      <c r="MS13" s="27"/>
      <c r="MT13" s="27"/>
      <c r="MU13" s="27"/>
      <c r="MV13" s="27"/>
      <c r="MW13" s="27"/>
      <c r="MX13" s="27"/>
      <c r="MY13" s="27"/>
      <c r="MZ13" s="27"/>
      <c r="NA13" s="27"/>
      <c r="NB13" s="27"/>
      <c r="NC13" s="27"/>
      <c r="ND13" s="27"/>
      <c r="NE13" s="27"/>
      <c r="NF13" s="27"/>
      <c r="NG13" s="27"/>
      <c r="NH13" s="27"/>
      <c r="NI13" s="27"/>
      <c r="NJ13" s="27"/>
      <c r="NK13" s="27"/>
      <c r="NL13" s="27"/>
      <c r="NM13" s="27"/>
      <c r="NN13" s="27"/>
      <c r="NO13" s="27"/>
      <c r="NP13" s="27"/>
      <c r="NQ13" s="27"/>
      <c r="NR13" s="27"/>
      <c r="NS13" s="27"/>
      <c r="NT13" s="27"/>
      <c r="NU13" s="27"/>
      <c r="NV13" s="27"/>
      <c r="NW13" s="27"/>
      <c r="NX13" s="27"/>
      <c r="NY13" s="27"/>
      <c r="NZ13" s="27"/>
      <c r="OA13" s="27"/>
      <c r="OB13" s="27"/>
      <c r="OC13" s="27"/>
      <c r="OD13" s="27"/>
      <c r="OE13" s="27"/>
      <c r="OF13" s="27"/>
      <c r="OG13" s="27"/>
      <c r="OH13" s="27"/>
      <c r="OI13" s="27"/>
      <c r="OJ13" s="27"/>
      <c r="OK13" s="27"/>
      <c r="OL13" s="27"/>
      <c r="OM13" s="27"/>
      <c r="ON13" s="27"/>
      <c r="OO13" s="27"/>
      <c r="OP13" s="27"/>
      <c r="OQ13" s="27"/>
      <c r="OR13" s="27"/>
      <c r="OS13" s="27"/>
      <c r="OT13" s="27"/>
      <c r="OU13" s="27"/>
      <c r="OV13" s="27"/>
      <c r="OW13" s="27"/>
      <c r="OX13" s="27"/>
      <c r="OY13" s="27"/>
      <c r="OZ13" s="27"/>
      <c r="PA13" s="27"/>
      <c r="PB13" s="27"/>
      <c r="PC13" s="27"/>
      <c r="PD13" s="27"/>
      <c r="PE13" s="27"/>
      <c r="PF13" s="27"/>
      <c r="PG13" s="27"/>
      <c r="PH13" s="27"/>
      <c r="PI13" s="27"/>
      <c r="PJ13" s="27"/>
      <c r="PK13" s="27"/>
      <c r="PL13" s="27"/>
      <c r="PM13" s="27"/>
      <c r="PN13" s="27"/>
      <c r="PO13" s="27"/>
      <c r="PP13" s="27"/>
      <c r="PQ13" s="27"/>
      <c r="PR13" s="27"/>
      <c r="PS13" s="27"/>
      <c r="PT13" s="27"/>
      <c r="PU13" s="27"/>
      <c r="PV13" s="27"/>
      <c r="PW13" s="27"/>
      <c r="PX13" s="27"/>
      <c r="PY13" s="27"/>
      <c r="PZ13" s="27"/>
      <c r="QA13" s="27"/>
      <c r="QB13" s="27"/>
      <c r="QC13" s="27"/>
      <c r="QD13" s="27"/>
      <c r="QE13" s="27"/>
      <c r="QF13" s="27"/>
      <c r="QG13" s="27"/>
      <c r="QH13" s="27"/>
      <c r="QI13" s="27"/>
      <c r="QJ13" s="27"/>
      <c r="QK13" s="27"/>
      <c r="QL13" s="27"/>
      <c r="QM13" s="27"/>
      <c r="QN13" s="27"/>
      <c r="QO13" s="27"/>
      <c r="QP13" s="27"/>
      <c r="QQ13" s="27"/>
      <c r="QR13" s="27"/>
      <c r="QS13" s="27"/>
      <c r="QT13" s="27"/>
      <c r="QU13" s="27"/>
      <c r="QV13" s="27"/>
      <c r="QW13" s="27"/>
      <c r="QX13" s="27"/>
      <c r="QY13" s="27"/>
      <c r="QZ13" s="27"/>
      <c r="RA13" s="27"/>
      <c r="RB13" s="27"/>
      <c r="RC13" s="27"/>
      <c r="RD13" s="27"/>
      <c r="RE13" s="27"/>
      <c r="RF13" s="27"/>
      <c r="RG13" s="27"/>
      <c r="RH13" s="27"/>
      <c r="RI13" s="27"/>
      <c r="RJ13" s="27"/>
      <c r="RK13" s="27"/>
      <c r="RL13" s="27"/>
      <c r="RM13" s="27"/>
      <c r="RN13" s="27"/>
      <c r="RO13" s="27"/>
      <c r="RP13" s="27"/>
      <c r="RQ13" s="27"/>
      <c r="RR13" s="27"/>
      <c r="RS13" s="27"/>
      <c r="RT13" s="27"/>
      <c r="RU13" s="27"/>
      <c r="RV13" s="27"/>
      <c r="RW13" s="27"/>
      <c r="RX13" s="27"/>
      <c r="RY13" s="27"/>
      <c r="RZ13" s="27"/>
      <c r="SA13" s="27"/>
      <c r="SB13" s="27"/>
      <c r="SC13" s="27"/>
      <c r="SD13" s="27"/>
      <c r="SE13" s="27"/>
      <c r="SF13" s="27"/>
      <c r="SG13" s="27"/>
      <c r="SH13" s="27"/>
      <c r="SI13" s="27"/>
      <c r="SJ13" s="27"/>
      <c r="SK13" s="27"/>
      <c r="SL13" s="27"/>
      <c r="SM13" s="27"/>
      <c r="SN13" s="27"/>
      <c r="SO13" s="27"/>
      <c r="SP13" s="27"/>
      <c r="SQ13" s="27"/>
      <c r="SR13" s="27"/>
      <c r="SS13" s="27"/>
      <c r="ST13" s="27"/>
      <c r="SU13" s="27"/>
      <c r="SV13" s="27"/>
      <c r="SW13" s="27"/>
      <c r="SX13" s="27"/>
      <c r="SY13" s="27"/>
      <c r="SZ13" s="27"/>
      <c r="TA13" s="27"/>
      <c r="TB13" s="27"/>
      <c r="TC13" s="27"/>
      <c r="TD13" s="27"/>
      <c r="TE13" s="27"/>
      <c r="TF13" s="27"/>
      <c r="TG13" s="27"/>
      <c r="TH13" s="27"/>
      <c r="TI13" s="27"/>
      <c r="TJ13" s="27"/>
      <c r="TK13" s="27"/>
      <c r="TL13" s="27"/>
      <c r="TM13" s="27"/>
      <c r="TN13" s="27"/>
      <c r="TO13" s="27"/>
      <c r="TP13" s="27"/>
      <c r="TQ13" s="27"/>
      <c r="TR13" s="27"/>
      <c r="TS13" s="27"/>
      <c r="TT13" s="27"/>
      <c r="TU13" s="27"/>
      <c r="TV13" s="27"/>
      <c r="TW13" s="27"/>
      <c r="TX13" s="27"/>
      <c r="TY13" s="27"/>
      <c r="TZ13" s="27"/>
      <c r="UA13" s="27"/>
      <c r="UB13" s="27"/>
      <c r="UC13" s="27"/>
      <c r="UD13" s="27"/>
      <c r="UE13" s="27"/>
      <c r="UF13" s="27"/>
      <c r="UG13" s="27"/>
      <c r="UH13" s="27"/>
      <c r="UI13" s="27"/>
      <c r="UJ13" s="27"/>
      <c r="UK13" s="27"/>
      <c r="UL13" s="27"/>
      <c r="UM13" s="27"/>
      <c r="UN13" s="27"/>
      <c r="UO13" s="27"/>
      <c r="UP13" s="27"/>
      <c r="UQ13" s="27"/>
      <c r="UR13" s="27"/>
      <c r="US13" s="27"/>
      <c r="UT13" s="27"/>
      <c r="UU13" s="27"/>
      <c r="UV13" s="27"/>
      <c r="UW13" s="27"/>
      <c r="UX13" s="27"/>
      <c r="UY13" s="27"/>
      <c r="UZ13" s="27"/>
      <c r="VA13" s="27"/>
      <c r="VB13" s="27"/>
      <c r="VC13" s="27"/>
      <c r="VD13" s="27"/>
      <c r="VE13" s="27"/>
      <c r="VF13" s="27"/>
      <c r="VG13" s="27"/>
      <c r="VH13" s="27"/>
      <c r="VI13" s="27"/>
      <c r="VJ13" s="27"/>
      <c r="VK13" s="27"/>
      <c r="VL13" s="27"/>
      <c r="VM13" s="27"/>
      <c r="VN13" s="27"/>
      <c r="VO13" s="27"/>
      <c r="VP13" s="27"/>
      <c r="VQ13" s="27"/>
      <c r="VR13" s="27"/>
      <c r="VS13" s="27"/>
      <c r="VT13" s="27"/>
      <c r="VU13" s="27"/>
      <c r="VV13" s="27"/>
      <c r="VW13" s="27"/>
      <c r="VX13" s="27"/>
      <c r="VY13" s="27"/>
      <c r="VZ13" s="27"/>
      <c r="WA13" s="27"/>
      <c r="WB13" s="27"/>
      <c r="WC13" s="27"/>
      <c r="WD13" s="27"/>
      <c r="WE13" s="27"/>
      <c r="WF13" s="27"/>
      <c r="WG13" s="27"/>
      <c r="WH13" s="27"/>
      <c r="WI13" s="27"/>
      <c r="WJ13" s="27"/>
      <c r="WK13" s="27"/>
      <c r="WL13" s="27"/>
      <c r="WM13" s="27"/>
      <c r="WN13" s="27"/>
      <c r="WO13" s="27"/>
      <c r="WP13" s="27"/>
      <c r="WQ13" s="27"/>
      <c r="WR13" s="27"/>
      <c r="WS13" s="27"/>
      <c r="WT13" s="27"/>
      <c r="WU13" s="27"/>
      <c r="WV13" s="27"/>
      <c r="WW13" s="27"/>
      <c r="WX13" s="27"/>
      <c r="WY13" s="27"/>
      <c r="WZ13" s="27"/>
      <c r="XA13" s="27"/>
      <c r="XB13" s="27"/>
      <c r="XC13" s="27"/>
      <c r="XD13" s="27"/>
      <c r="XE13" s="27"/>
      <c r="XF13" s="27"/>
      <c r="XG13" s="27"/>
      <c r="XH13" s="27"/>
      <c r="XI13" s="27"/>
      <c r="XJ13" s="27"/>
      <c r="XK13" s="27"/>
      <c r="XL13" s="27"/>
      <c r="XM13" s="27"/>
      <c r="XN13" s="27"/>
      <c r="XO13" s="27"/>
      <c r="XP13" s="27"/>
      <c r="XQ13" s="27"/>
      <c r="XR13" s="27"/>
      <c r="XS13" s="27"/>
      <c r="XT13" s="27"/>
      <c r="XU13" s="27"/>
      <c r="XV13" s="27"/>
      <c r="XW13" s="27"/>
      <c r="XX13" s="27"/>
      <c r="XY13" s="27"/>
      <c r="XZ13" s="27"/>
      <c r="YA13" s="27"/>
      <c r="YB13" s="27"/>
      <c r="YC13" s="27"/>
      <c r="YD13" s="27"/>
      <c r="YE13" s="27"/>
      <c r="YF13" s="27"/>
      <c r="YG13" s="27"/>
      <c r="YH13" s="27"/>
      <c r="YI13" s="27"/>
      <c r="YJ13" s="27"/>
      <c r="YK13" s="27"/>
      <c r="YL13" s="27"/>
      <c r="YM13" s="27"/>
      <c r="YN13" s="27"/>
      <c r="YO13" s="27"/>
      <c r="YP13" s="27"/>
      <c r="YQ13" s="27"/>
      <c r="YR13" s="27"/>
      <c r="YS13" s="27"/>
      <c r="YT13" s="27"/>
      <c r="YU13" s="27"/>
      <c r="YV13" s="27"/>
      <c r="YW13" s="27"/>
      <c r="YX13" s="27"/>
      <c r="YY13" s="27"/>
      <c r="YZ13" s="27"/>
      <c r="ZA13" s="27"/>
      <c r="ZB13" s="27"/>
      <c r="ZC13" s="27"/>
      <c r="ZD13" s="27"/>
      <c r="ZE13" s="27"/>
      <c r="ZF13" s="27"/>
      <c r="ZG13" s="27"/>
      <c r="ZH13" s="27"/>
      <c r="ZI13" s="27"/>
      <c r="ZJ13" s="27"/>
      <c r="ZK13" s="27"/>
      <c r="ZL13" s="27"/>
      <c r="ZM13" s="27"/>
      <c r="ZN13" s="27"/>
      <c r="ZO13" s="27"/>
      <c r="ZP13" s="27"/>
      <c r="ZQ13" s="27"/>
      <c r="ZR13" s="27"/>
      <c r="ZS13" s="27"/>
      <c r="ZT13" s="27"/>
      <c r="ZU13" s="27"/>
      <c r="ZV13" s="27"/>
      <c r="ZW13" s="27"/>
      <c r="ZX13" s="27"/>
      <c r="ZY13" s="27"/>
      <c r="ZZ13" s="27"/>
      <c r="AAA13" s="27"/>
      <c r="AAB13" s="27"/>
      <c r="AAC13" s="27"/>
      <c r="AAD13" s="27"/>
      <c r="AAE13" s="27"/>
      <c r="AAF13" s="27"/>
      <c r="AAG13" s="27"/>
      <c r="AAH13" s="27"/>
      <c r="AAI13" s="27"/>
      <c r="AAJ13" s="27"/>
      <c r="AAK13" s="27"/>
      <c r="AAL13" s="27"/>
      <c r="AAM13" s="27"/>
      <c r="AAN13" s="27"/>
      <c r="AAO13" s="27"/>
      <c r="AAP13" s="27"/>
      <c r="AAQ13" s="27"/>
      <c r="AAR13" s="27"/>
      <c r="AAS13" s="27"/>
      <c r="AAT13" s="27"/>
      <c r="AAU13" s="27"/>
      <c r="AAV13" s="27"/>
      <c r="AAW13" s="27"/>
      <c r="AAX13" s="27"/>
      <c r="AAY13" s="27"/>
      <c r="AAZ13" s="27"/>
      <c r="ABA13" s="27"/>
      <c r="ABB13" s="27"/>
      <c r="ABC13" s="27"/>
      <c r="ABD13" s="27"/>
      <c r="ABE13" s="27"/>
      <c r="ABF13" s="27"/>
      <c r="ABG13" s="27"/>
      <c r="ABH13" s="27"/>
      <c r="ABI13" s="27"/>
      <c r="ABJ13" s="27"/>
      <c r="ABK13" s="27"/>
      <c r="ABL13" s="27"/>
      <c r="ABM13" s="27"/>
      <c r="ABN13" s="27"/>
      <c r="ABO13" s="27"/>
      <c r="ABP13" s="27"/>
      <c r="ABQ13" s="27"/>
      <c r="ABR13" s="27"/>
      <c r="ABS13" s="27"/>
      <c r="ABT13" s="27"/>
      <c r="ABU13" s="27"/>
      <c r="ABV13" s="27"/>
      <c r="ABW13" s="27"/>
      <c r="ABX13" s="27"/>
      <c r="ABY13" s="27"/>
      <c r="ABZ13" s="27"/>
      <c r="ACA13" s="27"/>
      <c r="ACB13" s="27"/>
      <c r="ACC13" s="27"/>
      <c r="ACD13" s="27"/>
      <c r="ACE13" s="27"/>
      <c r="ACF13" s="27"/>
      <c r="ACG13" s="27"/>
      <c r="ACH13" s="27"/>
      <c r="ACI13" s="27"/>
      <c r="ACJ13" s="27"/>
      <c r="ACK13" s="27"/>
      <c r="ACL13" s="27"/>
      <c r="ACM13" s="27"/>
      <c r="ACN13" s="27"/>
      <c r="ACO13" s="27"/>
      <c r="ACP13" s="27"/>
      <c r="ACQ13" s="27"/>
      <c r="ACR13" s="27"/>
      <c r="ACS13" s="27"/>
      <c r="ACT13" s="27"/>
      <c r="ACU13" s="27"/>
      <c r="ACV13" s="27"/>
      <c r="ACW13" s="27"/>
      <c r="ACX13" s="27"/>
      <c r="ACY13" s="27"/>
      <c r="ACZ13" s="27"/>
      <c r="ADA13" s="27"/>
      <c r="ADB13" s="27"/>
      <c r="ADC13" s="27"/>
      <c r="ADD13" s="27"/>
      <c r="ADE13" s="27"/>
      <c r="ADF13" s="27"/>
      <c r="ADG13" s="27"/>
      <c r="ADH13" s="27"/>
      <c r="ADI13" s="27"/>
      <c r="ADJ13" s="27"/>
      <c r="ADK13" s="27"/>
      <c r="ADL13" s="27"/>
      <c r="ADM13" s="27"/>
      <c r="ADN13" s="27"/>
      <c r="ADO13" s="27"/>
      <c r="ADP13" s="27"/>
      <c r="ADQ13" s="27"/>
      <c r="ADR13" s="27"/>
      <c r="ADS13" s="27"/>
      <c r="ADT13" s="27"/>
      <c r="ADU13" s="27"/>
      <c r="ADV13" s="27"/>
      <c r="ADW13" s="27"/>
      <c r="ADX13" s="27"/>
      <c r="ADY13" s="27"/>
      <c r="ADZ13" s="27"/>
      <c r="AEA13" s="27"/>
      <c r="AEB13" s="27"/>
      <c r="AEC13" s="27"/>
      <c r="AED13" s="27"/>
      <c r="AEE13" s="27"/>
      <c r="AEF13" s="27"/>
      <c r="AEG13" s="27"/>
      <c r="AEH13" s="27"/>
      <c r="AEI13" s="27"/>
      <c r="AEJ13" s="27"/>
      <c r="AEK13" s="27"/>
      <c r="AEL13" s="27"/>
      <c r="AEM13" s="27"/>
      <c r="AEN13" s="27"/>
      <c r="AEO13" s="27"/>
      <c r="AEP13" s="27"/>
      <c r="AEQ13" s="27"/>
      <c r="AER13" s="27"/>
      <c r="AES13" s="27"/>
      <c r="AET13" s="27"/>
      <c r="AEU13" s="27"/>
      <c r="AEV13" s="27"/>
      <c r="AEW13" s="27"/>
      <c r="AEX13" s="27"/>
      <c r="AEY13" s="27"/>
      <c r="AEZ13" s="27"/>
      <c r="AFA13" s="27"/>
      <c r="AFB13" s="27"/>
      <c r="AFC13" s="27"/>
      <c r="AFD13" s="27"/>
      <c r="AFE13" s="27"/>
      <c r="AFF13" s="27"/>
      <c r="AFG13" s="27"/>
      <c r="AFH13" s="27"/>
      <c r="AFI13" s="27"/>
      <c r="AFJ13" s="27"/>
      <c r="AFK13" s="27"/>
      <c r="AFL13" s="27"/>
      <c r="AFM13" s="27"/>
      <c r="AFN13" s="27"/>
      <c r="AFO13" s="27"/>
      <c r="AFP13" s="27"/>
      <c r="AFQ13" s="27"/>
      <c r="AFR13" s="27"/>
      <c r="AFS13" s="27"/>
      <c r="AFT13" s="27"/>
      <c r="AFU13" s="27"/>
      <c r="AFV13" s="27"/>
      <c r="AFW13" s="27"/>
      <c r="AFX13" s="27"/>
      <c r="AFY13" s="27"/>
      <c r="AFZ13" s="27"/>
      <c r="AGA13" s="27"/>
      <c r="AGB13" s="27"/>
      <c r="AGC13" s="27"/>
      <c r="AGD13" s="27"/>
      <c r="AGE13" s="27"/>
      <c r="AGF13" s="27"/>
      <c r="AGG13" s="27"/>
      <c r="AGH13" s="27"/>
      <c r="AGI13" s="27"/>
      <c r="AGJ13" s="27"/>
      <c r="AGK13" s="27"/>
      <c r="AGL13" s="27"/>
      <c r="AGM13" s="27"/>
      <c r="AGN13" s="27"/>
      <c r="AGO13" s="27"/>
      <c r="AGP13" s="27"/>
      <c r="AGQ13" s="27"/>
      <c r="AGR13" s="27"/>
      <c r="AGS13" s="27"/>
      <c r="AGT13" s="27"/>
      <c r="AGU13" s="27"/>
      <c r="AGV13" s="27"/>
      <c r="AGW13" s="27"/>
      <c r="AGX13" s="27"/>
      <c r="AGY13" s="27"/>
      <c r="AGZ13" s="27"/>
      <c r="AHA13" s="27"/>
      <c r="AHB13" s="27"/>
      <c r="AHC13" s="27"/>
      <c r="AHD13" s="27"/>
      <c r="AHE13" s="27"/>
      <c r="AHF13" s="27"/>
      <c r="AHG13" s="27"/>
      <c r="AHH13" s="27"/>
      <c r="AHI13" s="27"/>
      <c r="AHJ13" s="27"/>
      <c r="AHK13" s="27"/>
      <c r="AHL13" s="27"/>
      <c r="AHM13" s="27"/>
      <c r="AHN13" s="27"/>
      <c r="AHO13" s="27"/>
      <c r="AHP13" s="27"/>
      <c r="AHQ13" s="27"/>
      <c r="AHR13" s="27"/>
      <c r="AHS13" s="27"/>
      <c r="AHT13" s="27"/>
      <c r="AHU13" s="27"/>
      <c r="AHV13" s="27"/>
      <c r="AHW13" s="27"/>
      <c r="AHX13" s="27"/>
      <c r="AHY13" s="27"/>
      <c r="AHZ13" s="27"/>
      <c r="AIA13" s="27"/>
      <c r="AIB13" s="27"/>
      <c r="AIC13" s="27"/>
      <c r="AID13" s="27"/>
      <c r="AIE13" s="27"/>
      <c r="AIF13" s="27"/>
      <c r="AIG13" s="27"/>
      <c r="AIH13" s="27"/>
      <c r="AII13" s="27"/>
      <c r="AIJ13" s="27"/>
      <c r="AIK13" s="27"/>
      <c r="AIL13" s="27"/>
      <c r="AIM13" s="27"/>
      <c r="AIN13" s="27"/>
      <c r="AIO13" s="27"/>
      <c r="AIP13" s="27"/>
      <c r="AIQ13" s="27"/>
      <c r="AIR13" s="27"/>
      <c r="AIS13" s="27"/>
      <c r="AIT13" s="27"/>
      <c r="AIU13" s="27"/>
      <c r="AIV13" s="27"/>
      <c r="AIW13" s="27"/>
      <c r="AIX13" s="27"/>
      <c r="AIY13" s="27"/>
      <c r="AIZ13" s="27"/>
      <c r="AJA13" s="27"/>
      <c r="AJB13" s="27"/>
      <c r="AJC13" s="27"/>
      <c r="AJD13" s="27"/>
      <c r="AJE13" s="27"/>
      <c r="AJF13" s="27"/>
      <c r="AJG13" s="27"/>
      <c r="AJH13" s="27"/>
      <c r="AJI13" s="27"/>
      <c r="AJJ13" s="27"/>
      <c r="AJK13" s="27"/>
      <c r="AJL13" s="27"/>
      <c r="AJM13" s="27"/>
      <c r="AJN13" s="27"/>
      <c r="AJO13" s="27"/>
      <c r="AJP13" s="27"/>
      <c r="AJQ13" s="27"/>
      <c r="AJR13" s="27"/>
      <c r="AJS13" s="27"/>
      <c r="AJT13" s="27"/>
      <c r="AJU13" s="27"/>
      <c r="AJV13" s="27"/>
      <c r="AJW13" s="27"/>
      <c r="AJX13" s="27"/>
      <c r="AJY13" s="27"/>
      <c r="AJZ13" s="27"/>
      <c r="AKA13" s="27"/>
      <c r="AKB13" s="27"/>
      <c r="AKC13" s="27"/>
      <c r="AKD13" s="27"/>
      <c r="AKE13" s="27"/>
      <c r="AKF13" s="27"/>
      <c r="AKG13" s="27"/>
      <c r="AKH13" s="27"/>
      <c r="AKI13" s="27"/>
      <c r="AKJ13" s="27"/>
      <c r="AKK13" s="27"/>
      <c r="AKL13" s="27"/>
      <c r="AKM13" s="27"/>
      <c r="AKN13" s="27"/>
      <c r="AKO13" s="27"/>
      <c r="AKP13" s="27"/>
      <c r="AKQ13" s="27"/>
      <c r="AKR13" s="27"/>
      <c r="AKS13" s="27"/>
      <c r="AKT13" s="27"/>
      <c r="AKU13" s="27"/>
      <c r="AKV13" s="27"/>
      <c r="AKW13" s="27"/>
      <c r="AKX13" s="27"/>
      <c r="AKY13" s="27"/>
      <c r="AKZ13" s="27"/>
      <c r="ALA13" s="27"/>
      <c r="ALB13" s="27"/>
      <c r="ALC13" s="27"/>
      <c r="ALD13" s="27"/>
      <c r="ALE13" s="27"/>
      <c r="ALF13" s="27"/>
      <c r="ALG13" s="27"/>
      <c r="ALH13" s="27"/>
      <c r="ALI13" s="27"/>
      <c r="ALJ13" s="27"/>
      <c r="ALK13" s="27"/>
      <c r="ALL13" s="27"/>
      <c r="ALM13" s="27"/>
      <c r="ALN13" s="27"/>
      <c r="ALO13" s="27"/>
      <c r="ALP13" s="27"/>
      <c r="ALQ13" s="27"/>
      <c r="ALR13" s="27"/>
      <c r="ALS13" s="27"/>
      <c r="ALT13" s="27"/>
      <c r="ALU13" s="27"/>
      <c r="ALV13" s="27"/>
      <c r="ALW13" s="27"/>
      <c r="ALX13" s="27"/>
      <c r="ALY13" s="27"/>
      <c r="ALZ13" s="27"/>
      <c r="AMA13" s="27"/>
      <c r="AMB13" s="27"/>
      <c r="AMC13" s="27"/>
      <c r="AMD13" s="27"/>
      <c r="AME13" s="27"/>
      <c r="AMF13" s="27"/>
      <c r="AMG13" s="27"/>
      <c r="AMH13" s="27"/>
    </row>
    <row r="14" spans="1:1022" customFormat="1" ht="30.75" customHeight="1" x14ac:dyDescent="0.25">
      <c r="A14" s="195"/>
      <c r="B14" s="196"/>
      <c r="C14" s="196"/>
      <c r="D14" s="196"/>
      <c r="E14" s="195"/>
      <c r="F14" s="198"/>
      <c r="G14" s="199"/>
      <c r="H14" s="97" t="s">
        <v>1207</v>
      </c>
      <c r="I14" s="74" t="s">
        <v>1208</v>
      </c>
      <c r="J14" s="98"/>
      <c r="K14" s="66">
        <v>2.75</v>
      </c>
      <c r="L14" s="67">
        <f t="shared" ref="L14" si="1">ROUND((K14-(K14*10/110)),2)</f>
        <v>2.5</v>
      </c>
      <c r="M14" s="68"/>
      <c r="N14" s="69"/>
      <c r="O14" s="75"/>
      <c r="P14" s="71"/>
      <c r="Q14" s="71"/>
      <c r="R14" s="72"/>
      <c r="S14" s="56"/>
      <c r="T14" s="192"/>
      <c r="U14" s="200"/>
      <c r="V14" s="192"/>
      <c r="W14" s="202"/>
      <c r="X14" s="202"/>
      <c r="Y14" s="203"/>
      <c r="Z14" s="204"/>
      <c r="AA14" s="191"/>
      <c r="AB14" s="62"/>
      <c r="AC14" s="62"/>
      <c r="AD14" s="62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  <c r="LC14" s="27"/>
      <c r="LD14" s="27"/>
      <c r="LE14" s="27"/>
      <c r="LF14" s="27"/>
      <c r="LG14" s="27"/>
      <c r="LH14" s="27"/>
      <c r="LI14" s="27"/>
      <c r="LJ14" s="27"/>
      <c r="LK14" s="27"/>
      <c r="LL14" s="27"/>
      <c r="LM14" s="27"/>
      <c r="LN14" s="27"/>
      <c r="LO14" s="27"/>
      <c r="LP14" s="27"/>
      <c r="LQ14" s="27"/>
      <c r="LR14" s="27"/>
      <c r="LS14" s="27"/>
      <c r="LT14" s="27"/>
      <c r="LU14" s="27"/>
      <c r="LV14" s="27"/>
      <c r="LW14" s="27"/>
      <c r="LX14" s="27"/>
      <c r="LY14" s="27"/>
      <c r="LZ14" s="27"/>
      <c r="MA14" s="27"/>
      <c r="MB14" s="27"/>
      <c r="MC14" s="27"/>
      <c r="MD14" s="27"/>
      <c r="ME14" s="27"/>
      <c r="MF14" s="27"/>
      <c r="MG14" s="27"/>
      <c r="MH14" s="27"/>
      <c r="MI14" s="27"/>
      <c r="MJ14" s="27"/>
      <c r="MK14" s="27"/>
      <c r="ML14" s="27"/>
      <c r="MM14" s="27"/>
      <c r="MN14" s="27"/>
      <c r="MO14" s="27"/>
      <c r="MP14" s="27"/>
      <c r="MQ14" s="27"/>
      <c r="MR14" s="27"/>
      <c r="MS14" s="27"/>
      <c r="MT14" s="27"/>
      <c r="MU14" s="27"/>
      <c r="MV14" s="27"/>
      <c r="MW14" s="27"/>
      <c r="MX14" s="27"/>
      <c r="MY14" s="27"/>
      <c r="MZ14" s="27"/>
      <c r="NA14" s="27"/>
      <c r="NB14" s="27"/>
      <c r="NC14" s="27"/>
      <c r="ND14" s="27"/>
      <c r="NE14" s="27"/>
      <c r="NF14" s="27"/>
      <c r="NG14" s="27"/>
      <c r="NH14" s="27"/>
      <c r="NI14" s="27"/>
      <c r="NJ14" s="27"/>
      <c r="NK14" s="27"/>
      <c r="NL14" s="27"/>
      <c r="NM14" s="27"/>
      <c r="NN14" s="27"/>
      <c r="NO14" s="27"/>
      <c r="NP14" s="27"/>
      <c r="NQ14" s="27"/>
      <c r="NR14" s="27"/>
      <c r="NS14" s="27"/>
      <c r="NT14" s="27"/>
      <c r="NU14" s="27"/>
      <c r="NV14" s="27"/>
      <c r="NW14" s="27"/>
      <c r="NX14" s="27"/>
      <c r="NY14" s="27"/>
      <c r="NZ14" s="27"/>
      <c r="OA14" s="27"/>
      <c r="OB14" s="27"/>
      <c r="OC14" s="27"/>
      <c r="OD14" s="27"/>
      <c r="OE14" s="27"/>
      <c r="OF14" s="27"/>
      <c r="OG14" s="27"/>
      <c r="OH14" s="27"/>
      <c r="OI14" s="27"/>
      <c r="OJ14" s="27"/>
      <c r="OK14" s="27"/>
      <c r="OL14" s="27"/>
      <c r="OM14" s="27"/>
      <c r="ON14" s="27"/>
      <c r="OO14" s="27"/>
      <c r="OP14" s="27"/>
      <c r="OQ14" s="27"/>
      <c r="OR14" s="27"/>
      <c r="OS14" s="27"/>
      <c r="OT14" s="27"/>
      <c r="OU14" s="27"/>
      <c r="OV14" s="27"/>
      <c r="OW14" s="27"/>
      <c r="OX14" s="27"/>
      <c r="OY14" s="27"/>
      <c r="OZ14" s="27"/>
      <c r="PA14" s="27"/>
      <c r="PB14" s="27"/>
      <c r="PC14" s="27"/>
      <c r="PD14" s="27"/>
      <c r="PE14" s="27"/>
      <c r="PF14" s="27"/>
      <c r="PG14" s="27"/>
      <c r="PH14" s="27"/>
      <c r="PI14" s="27"/>
      <c r="PJ14" s="27"/>
      <c r="PK14" s="27"/>
      <c r="PL14" s="27"/>
      <c r="PM14" s="27"/>
      <c r="PN14" s="27"/>
      <c r="PO14" s="27"/>
      <c r="PP14" s="27"/>
      <c r="PQ14" s="27"/>
      <c r="PR14" s="27"/>
      <c r="PS14" s="27"/>
      <c r="PT14" s="27"/>
      <c r="PU14" s="27"/>
      <c r="PV14" s="27"/>
      <c r="PW14" s="27"/>
      <c r="PX14" s="27"/>
      <c r="PY14" s="27"/>
      <c r="PZ14" s="27"/>
      <c r="QA14" s="27"/>
      <c r="QB14" s="27"/>
      <c r="QC14" s="27"/>
      <c r="QD14" s="27"/>
      <c r="QE14" s="27"/>
      <c r="QF14" s="27"/>
      <c r="QG14" s="27"/>
      <c r="QH14" s="27"/>
      <c r="QI14" s="27"/>
      <c r="QJ14" s="27"/>
      <c r="QK14" s="27"/>
      <c r="QL14" s="27"/>
      <c r="QM14" s="27"/>
      <c r="QN14" s="27"/>
      <c r="QO14" s="27"/>
      <c r="QP14" s="27"/>
      <c r="QQ14" s="27"/>
      <c r="QR14" s="27"/>
      <c r="QS14" s="27"/>
      <c r="QT14" s="27"/>
      <c r="QU14" s="27"/>
      <c r="QV14" s="27"/>
      <c r="QW14" s="27"/>
      <c r="QX14" s="27"/>
      <c r="QY14" s="27"/>
      <c r="QZ14" s="27"/>
      <c r="RA14" s="27"/>
      <c r="RB14" s="27"/>
      <c r="RC14" s="27"/>
      <c r="RD14" s="27"/>
      <c r="RE14" s="27"/>
      <c r="RF14" s="27"/>
      <c r="RG14" s="27"/>
      <c r="RH14" s="27"/>
      <c r="RI14" s="27"/>
      <c r="RJ14" s="27"/>
      <c r="RK14" s="27"/>
      <c r="RL14" s="27"/>
      <c r="RM14" s="27"/>
      <c r="RN14" s="27"/>
      <c r="RO14" s="27"/>
      <c r="RP14" s="27"/>
      <c r="RQ14" s="27"/>
      <c r="RR14" s="27"/>
      <c r="RS14" s="27"/>
      <c r="RT14" s="27"/>
      <c r="RU14" s="27"/>
      <c r="RV14" s="27"/>
      <c r="RW14" s="27"/>
      <c r="RX14" s="27"/>
      <c r="RY14" s="27"/>
      <c r="RZ14" s="27"/>
      <c r="SA14" s="27"/>
      <c r="SB14" s="27"/>
      <c r="SC14" s="27"/>
      <c r="SD14" s="27"/>
      <c r="SE14" s="27"/>
      <c r="SF14" s="27"/>
      <c r="SG14" s="27"/>
      <c r="SH14" s="27"/>
      <c r="SI14" s="27"/>
      <c r="SJ14" s="27"/>
      <c r="SK14" s="27"/>
      <c r="SL14" s="27"/>
      <c r="SM14" s="27"/>
      <c r="SN14" s="27"/>
      <c r="SO14" s="27"/>
      <c r="SP14" s="27"/>
      <c r="SQ14" s="27"/>
      <c r="SR14" s="27"/>
      <c r="SS14" s="27"/>
      <c r="ST14" s="27"/>
      <c r="SU14" s="27"/>
      <c r="SV14" s="27"/>
      <c r="SW14" s="27"/>
      <c r="SX14" s="27"/>
      <c r="SY14" s="27"/>
      <c r="SZ14" s="27"/>
      <c r="TA14" s="27"/>
      <c r="TB14" s="27"/>
      <c r="TC14" s="27"/>
      <c r="TD14" s="27"/>
      <c r="TE14" s="27"/>
      <c r="TF14" s="27"/>
      <c r="TG14" s="27"/>
      <c r="TH14" s="27"/>
      <c r="TI14" s="27"/>
      <c r="TJ14" s="27"/>
      <c r="TK14" s="27"/>
      <c r="TL14" s="27"/>
      <c r="TM14" s="27"/>
      <c r="TN14" s="27"/>
      <c r="TO14" s="27"/>
      <c r="TP14" s="27"/>
      <c r="TQ14" s="27"/>
      <c r="TR14" s="27"/>
      <c r="TS14" s="27"/>
      <c r="TT14" s="27"/>
      <c r="TU14" s="27"/>
      <c r="TV14" s="27"/>
      <c r="TW14" s="27"/>
      <c r="TX14" s="27"/>
      <c r="TY14" s="27"/>
      <c r="TZ14" s="27"/>
      <c r="UA14" s="27"/>
      <c r="UB14" s="27"/>
      <c r="UC14" s="27"/>
      <c r="UD14" s="27"/>
      <c r="UE14" s="27"/>
      <c r="UF14" s="27"/>
      <c r="UG14" s="27"/>
      <c r="UH14" s="27"/>
      <c r="UI14" s="27"/>
      <c r="UJ14" s="27"/>
      <c r="UK14" s="27"/>
      <c r="UL14" s="27"/>
      <c r="UM14" s="27"/>
      <c r="UN14" s="27"/>
      <c r="UO14" s="27"/>
      <c r="UP14" s="27"/>
      <c r="UQ14" s="27"/>
      <c r="UR14" s="27"/>
      <c r="US14" s="27"/>
      <c r="UT14" s="27"/>
      <c r="UU14" s="27"/>
      <c r="UV14" s="27"/>
      <c r="UW14" s="27"/>
      <c r="UX14" s="27"/>
      <c r="UY14" s="27"/>
      <c r="UZ14" s="27"/>
      <c r="VA14" s="27"/>
      <c r="VB14" s="27"/>
      <c r="VC14" s="27"/>
      <c r="VD14" s="27"/>
      <c r="VE14" s="27"/>
      <c r="VF14" s="27"/>
      <c r="VG14" s="27"/>
      <c r="VH14" s="27"/>
      <c r="VI14" s="27"/>
      <c r="VJ14" s="27"/>
      <c r="VK14" s="27"/>
      <c r="VL14" s="27"/>
      <c r="VM14" s="27"/>
      <c r="VN14" s="27"/>
      <c r="VO14" s="27"/>
      <c r="VP14" s="27"/>
      <c r="VQ14" s="27"/>
      <c r="VR14" s="27"/>
      <c r="VS14" s="27"/>
      <c r="VT14" s="27"/>
      <c r="VU14" s="27"/>
      <c r="VV14" s="27"/>
      <c r="VW14" s="27"/>
      <c r="VX14" s="27"/>
      <c r="VY14" s="27"/>
      <c r="VZ14" s="27"/>
      <c r="WA14" s="27"/>
      <c r="WB14" s="27"/>
      <c r="WC14" s="27"/>
      <c r="WD14" s="27"/>
      <c r="WE14" s="27"/>
      <c r="WF14" s="27"/>
      <c r="WG14" s="27"/>
      <c r="WH14" s="27"/>
      <c r="WI14" s="27"/>
      <c r="WJ14" s="27"/>
      <c r="WK14" s="27"/>
      <c r="WL14" s="27"/>
      <c r="WM14" s="27"/>
      <c r="WN14" s="27"/>
      <c r="WO14" s="27"/>
      <c r="WP14" s="27"/>
      <c r="WQ14" s="27"/>
      <c r="WR14" s="27"/>
      <c r="WS14" s="27"/>
      <c r="WT14" s="27"/>
      <c r="WU14" s="27"/>
      <c r="WV14" s="27"/>
      <c r="WW14" s="27"/>
      <c r="WX14" s="27"/>
      <c r="WY14" s="27"/>
      <c r="WZ14" s="27"/>
      <c r="XA14" s="27"/>
      <c r="XB14" s="27"/>
      <c r="XC14" s="27"/>
      <c r="XD14" s="27"/>
      <c r="XE14" s="27"/>
      <c r="XF14" s="27"/>
      <c r="XG14" s="27"/>
      <c r="XH14" s="27"/>
      <c r="XI14" s="27"/>
      <c r="XJ14" s="27"/>
      <c r="XK14" s="27"/>
      <c r="XL14" s="27"/>
      <c r="XM14" s="27"/>
      <c r="XN14" s="27"/>
      <c r="XO14" s="27"/>
      <c r="XP14" s="27"/>
      <c r="XQ14" s="27"/>
      <c r="XR14" s="27"/>
      <c r="XS14" s="27"/>
      <c r="XT14" s="27"/>
      <c r="XU14" s="27"/>
      <c r="XV14" s="27"/>
      <c r="XW14" s="27"/>
      <c r="XX14" s="27"/>
      <c r="XY14" s="27"/>
      <c r="XZ14" s="27"/>
      <c r="YA14" s="27"/>
      <c r="YB14" s="27"/>
      <c r="YC14" s="27"/>
      <c r="YD14" s="27"/>
      <c r="YE14" s="27"/>
      <c r="YF14" s="27"/>
      <c r="YG14" s="27"/>
      <c r="YH14" s="27"/>
      <c r="YI14" s="27"/>
      <c r="YJ14" s="27"/>
      <c r="YK14" s="27"/>
      <c r="YL14" s="27"/>
      <c r="YM14" s="27"/>
      <c r="YN14" s="27"/>
      <c r="YO14" s="27"/>
      <c r="YP14" s="27"/>
      <c r="YQ14" s="27"/>
      <c r="YR14" s="27"/>
      <c r="YS14" s="27"/>
      <c r="YT14" s="27"/>
      <c r="YU14" s="27"/>
      <c r="YV14" s="27"/>
      <c r="YW14" s="27"/>
      <c r="YX14" s="27"/>
      <c r="YY14" s="27"/>
      <c r="YZ14" s="27"/>
      <c r="ZA14" s="27"/>
      <c r="ZB14" s="27"/>
      <c r="ZC14" s="27"/>
      <c r="ZD14" s="27"/>
      <c r="ZE14" s="27"/>
      <c r="ZF14" s="27"/>
      <c r="ZG14" s="27"/>
      <c r="ZH14" s="27"/>
      <c r="ZI14" s="27"/>
      <c r="ZJ14" s="27"/>
      <c r="ZK14" s="27"/>
      <c r="ZL14" s="27"/>
      <c r="ZM14" s="27"/>
      <c r="ZN14" s="27"/>
      <c r="ZO14" s="27"/>
      <c r="ZP14" s="27"/>
      <c r="ZQ14" s="27"/>
      <c r="ZR14" s="27"/>
      <c r="ZS14" s="27"/>
      <c r="ZT14" s="27"/>
      <c r="ZU14" s="27"/>
      <c r="ZV14" s="27"/>
      <c r="ZW14" s="27"/>
      <c r="ZX14" s="27"/>
      <c r="ZY14" s="27"/>
      <c r="ZZ14" s="27"/>
      <c r="AAA14" s="27"/>
      <c r="AAB14" s="27"/>
      <c r="AAC14" s="27"/>
      <c r="AAD14" s="27"/>
      <c r="AAE14" s="27"/>
      <c r="AAF14" s="27"/>
      <c r="AAG14" s="27"/>
      <c r="AAH14" s="27"/>
      <c r="AAI14" s="27"/>
      <c r="AAJ14" s="27"/>
      <c r="AAK14" s="27"/>
      <c r="AAL14" s="27"/>
      <c r="AAM14" s="27"/>
      <c r="AAN14" s="27"/>
      <c r="AAO14" s="27"/>
      <c r="AAP14" s="27"/>
      <c r="AAQ14" s="27"/>
      <c r="AAR14" s="27"/>
      <c r="AAS14" s="27"/>
      <c r="AAT14" s="27"/>
      <c r="AAU14" s="27"/>
      <c r="AAV14" s="27"/>
      <c r="AAW14" s="27"/>
      <c r="AAX14" s="27"/>
      <c r="AAY14" s="27"/>
      <c r="AAZ14" s="27"/>
      <c r="ABA14" s="27"/>
      <c r="ABB14" s="27"/>
      <c r="ABC14" s="27"/>
      <c r="ABD14" s="27"/>
      <c r="ABE14" s="27"/>
      <c r="ABF14" s="27"/>
      <c r="ABG14" s="27"/>
      <c r="ABH14" s="27"/>
      <c r="ABI14" s="27"/>
      <c r="ABJ14" s="27"/>
      <c r="ABK14" s="27"/>
      <c r="ABL14" s="27"/>
      <c r="ABM14" s="27"/>
      <c r="ABN14" s="27"/>
      <c r="ABO14" s="27"/>
      <c r="ABP14" s="27"/>
      <c r="ABQ14" s="27"/>
      <c r="ABR14" s="27"/>
      <c r="ABS14" s="27"/>
      <c r="ABT14" s="27"/>
      <c r="ABU14" s="27"/>
      <c r="ABV14" s="27"/>
      <c r="ABW14" s="27"/>
      <c r="ABX14" s="27"/>
      <c r="ABY14" s="27"/>
      <c r="ABZ14" s="27"/>
      <c r="ACA14" s="27"/>
      <c r="ACB14" s="27"/>
      <c r="ACC14" s="27"/>
      <c r="ACD14" s="27"/>
      <c r="ACE14" s="27"/>
      <c r="ACF14" s="27"/>
      <c r="ACG14" s="27"/>
      <c r="ACH14" s="27"/>
      <c r="ACI14" s="27"/>
      <c r="ACJ14" s="27"/>
      <c r="ACK14" s="27"/>
      <c r="ACL14" s="27"/>
      <c r="ACM14" s="27"/>
      <c r="ACN14" s="27"/>
      <c r="ACO14" s="27"/>
      <c r="ACP14" s="27"/>
      <c r="ACQ14" s="27"/>
      <c r="ACR14" s="27"/>
      <c r="ACS14" s="27"/>
      <c r="ACT14" s="27"/>
      <c r="ACU14" s="27"/>
      <c r="ACV14" s="27"/>
      <c r="ACW14" s="27"/>
      <c r="ACX14" s="27"/>
      <c r="ACY14" s="27"/>
      <c r="ACZ14" s="27"/>
      <c r="ADA14" s="27"/>
      <c r="ADB14" s="27"/>
      <c r="ADC14" s="27"/>
      <c r="ADD14" s="27"/>
      <c r="ADE14" s="27"/>
      <c r="ADF14" s="27"/>
      <c r="ADG14" s="27"/>
      <c r="ADH14" s="27"/>
      <c r="ADI14" s="27"/>
      <c r="ADJ14" s="27"/>
      <c r="ADK14" s="27"/>
      <c r="ADL14" s="27"/>
      <c r="ADM14" s="27"/>
      <c r="ADN14" s="27"/>
      <c r="ADO14" s="27"/>
      <c r="ADP14" s="27"/>
      <c r="ADQ14" s="27"/>
      <c r="ADR14" s="27"/>
      <c r="ADS14" s="27"/>
      <c r="ADT14" s="27"/>
      <c r="ADU14" s="27"/>
      <c r="ADV14" s="27"/>
      <c r="ADW14" s="27"/>
      <c r="ADX14" s="27"/>
      <c r="ADY14" s="27"/>
      <c r="ADZ14" s="27"/>
      <c r="AEA14" s="27"/>
      <c r="AEB14" s="27"/>
      <c r="AEC14" s="27"/>
      <c r="AED14" s="27"/>
      <c r="AEE14" s="27"/>
      <c r="AEF14" s="27"/>
      <c r="AEG14" s="27"/>
      <c r="AEH14" s="27"/>
      <c r="AEI14" s="27"/>
      <c r="AEJ14" s="27"/>
      <c r="AEK14" s="27"/>
      <c r="AEL14" s="27"/>
      <c r="AEM14" s="27"/>
      <c r="AEN14" s="27"/>
      <c r="AEO14" s="27"/>
      <c r="AEP14" s="27"/>
      <c r="AEQ14" s="27"/>
      <c r="AER14" s="27"/>
      <c r="AES14" s="27"/>
      <c r="AET14" s="27"/>
      <c r="AEU14" s="27"/>
      <c r="AEV14" s="27"/>
      <c r="AEW14" s="27"/>
      <c r="AEX14" s="27"/>
      <c r="AEY14" s="27"/>
      <c r="AEZ14" s="27"/>
      <c r="AFA14" s="27"/>
      <c r="AFB14" s="27"/>
      <c r="AFC14" s="27"/>
      <c r="AFD14" s="27"/>
      <c r="AFE14" s="27"/>
      <c r="AFF14" s="27"/>
      <c r="AFG14" s="27"/>
      <c r="AFH14" s="27"/>
      <c r="AFI14" s="27"/>
      <c r="AFJ14" s="27"/>
      <c r="AFK14" s="27"/>
      <c r="AFL14" s="27"/>
      <c r="AFM14" s="27"/>
      <c r="AFN14" s="27"/>
      <c r="AFO14" s="27"/>
      <c r="AFP14" s="27"/>
      <c r="AFQ14" s="27"/>
      <c r="AFR14" s="27"/>
      <c r="AFS14" s="27"/>
      <c r="AFT14" s="27"/>
      <c r="AFU14" s="27"/>
      <c r="AFV14" s="27"/>
      <c r="AFW14" s="27"/>
      <c r="AFX14" s="27"/>
      <c r="AFY14" s="27"/>
      <c r="AFZ14" s="27"/>
      <c r="AGA14" s="27"/>
      <c r="AGB14" s="27"/>
      <c r="AGC14" s="27"/>
      <c r="AGD14" s="27"/>
      <c r="AGE14" s="27"/>
      <c r="AGF14" s="27"/>
      <c r="AGG14" s="27"/>
      <c r="AGH14" s="27"/>
      <c r="AGI14" s="27"/>
      <c r="AGJ14" s="27"/>
      <c r="AGK14" s="27"/>
      <c r="AGL14" s="27"/>
      <c r="AGM14" s="27"/>
      <c r="AGN14" s="27"/>
      <c r="AGO14" s="27"/>
      <c r="AGP14" s="27"/>
      <c r="AGQ14" s="27"/>
      <c r="AGR14" s="27"/>
      <c r="AGS14" s="27"/>
      <c r="AGT14" s="27"/>
      <c r="AGU14" s="27"/>
      <c r="AGV14" s="27"/>
      <c r="AGW14" s="27"/>
      <c r="AGX14" s="27"/>
      <c r="AGY14" s="27"/>
      <c r="AGZ14" s="27"/>
      <c r="AHA14" s="27"/>
      <c r="AHB14" s="27"/>
      <c r="AHC14" s="27"/>
      <c r="AHD14" s="27"/>
      <c r="AHE14" s="27"/>
      <c r="AHF14" s="27"/>
      <c r="AHG14" s="27"/>
      <c r="AHH14" s="27"/>
      <c r="AHI14" s="27"/>
      <c r="AHJ14" s="27"/>
      <c r="AHK14" s="27"/>
      <c r="AHL14" s="27"/>
      <c r="AHM14" s="27"/>
      <c r="AHN14" s="27"/>
      <c r="AHO14" s="27"/>
      <c r="AHP14" s="27"/>
      <c r="AHQ14" s="27"/>
      <c r="AHR14" s="27"/>
      <c r="AHS14" s="27"/>
      <c r="AHT14" s="27"/>
      <c r="AHU14" s="27"/>
      <c r="AHV14" s="27"/>
      <c r="AHW14" s="27"/>
      <c r="AHX14" s="27"/>
      <c r="AHY14" s="27"/>
      <c r="AHZ14" s="27"/>
      <c r="AIA14" s="27"/>
      <c r="AIB14" s="27"/>
      <c r="AIC14" s="27"/>
      <c r="AID14" s="27"/>
      <c r="AIE14" s="27"/>
      <c r="AIF14" s="27"/>
      <c r="AIG14" s="27"/>
      <c r="AIH14" s="27"/>
      <c r="AII14" s="27"/>
      <c r="AIJ14" s="27"/>
      <c r="AIK14" s="27"/>
      <c r="AIL14" s="27"/>
      <c r="AIM14" s="27"/>
      <c r="AIN14" s="27"/>
      <c r="AIO14" s="27"/>
      <c r="AIP14" s="27"/>
      <c r="AIQ14" s="27"/>
      <c r="AIR14" s="27"/>
      <c r="AIS14" s="27"/>
      <c r="AIT14" s="27"/>
      <c r="AIU14" s="27"/>
      <c r="AIV14" s="27"/>
      <c r="AIW14" s="27"/>
      <c r="AIX14" s="27"/>
      <c r="AIY14" s="27"/>
      <c r="AIZ14" s="27"/>
      <c r="AJA14" s="27"/>
      <c r="AJB14" s="27"/>
      <c r="AJC14" s="27"/>
      <c r="AJD14" s="27"/>
      <c r="AJE14" s="27"/>
      <c r="AJF14" s="27"/>
      <c r="AJG14" s="27"/>
      <c r="AJH14" s="27"/>
      <c r="AJI14" s="27"/>
      <c r="AJJ14" s="27"/>
      <c r="AJK14" s="27"/>
      <c r="AJL14" s="27"/>
      <c r="AJM14" s="27"/>
      <c r="AJN14" s="27"/>
      <c r="AJO14" s="27"/>
      <c r="AJP14" s="27"/>
      <c r="AJQ14" s="27"/>
      <c r="AJR14" s="27"/>
      <c r="AJS14" s="27"/>
      <c r="AJT14" s="27"/>
      <c r="AJU14" s="27"/>
      <c r="AJV14" s="27"/>
      <c r="AJW14" s="27"/>
      <c r="AJX14" s="27"/>
      <c r="AJY14" s="27"/>
      <c r="AJZ14" s="27"/>
      <c r="AKA14" s="27"/>
      <c r="AKB14" s="27"/>
      <c r="AKC14" s="27"/>
      <c r="AKD14" s="27"/>
      <c r="AKE14" s="27"/>
      <c r="AKF14" s="27"/>
      <c r="AKG14" s="27"/>
      <c r="AKH14" s="27"/>
      <c r="AKI14" s="27"/>
      <c r="AKJ14" s="27"/>
      <c r="AKK14" s="27"/>
      <c r="AKL14" s="27"/>
      <c r="AKM14" s="27"/>
      <c r="AKN14" s="27"/>
      <c r="AKO14" s="27"/>
      <c r="AKP14" s="27"/>
      <c r="AKQ14" s="27"/>
      <c r="AKR14" s="27"/>
      <c r="AKS14" s="27"/>
      <c r="AKT14" s="27"/>
      <c r="AKU14" s="27"/>
      <c r="AKV14" s="27"/>
      <c r="AKW14" s="27"/>
      <c r="AKX14" s="27"/>
      <c r="AKY14" s="27"/>
      <c r="AKZ14" s="27"/>
      <c r="ALA14" s="27"/>
      <c r="ALB14" s="27"/>
      <c r="ALC14" s="27"/>
      <c r="ALD14" s="27"/>
      <c r="ALE14" s="27"/>
      <c r="ALF14" s="27"/>
      <c r="ALG14" s="27"/>
      <c r="ALH14" s="27"/>
      <c r="ALI14" s="27"/>
      <c r="ALJ14" s="27"/>
      <c r="ALK14" s="27"/>
      <c r="ALL14" s="27"/>
      <c r="ALM14" s="27"/>
      <c r="ALN14" s="27"/>
      <c r="ALO14" s="27"/>
      <c r="ALP14" s="27"/>
      <c r="ALQ14" s="27"/>
      <c r="ALR14" s="27"/>
      <c r="ALS14" s="27"/>
      <c r="ALT14" s="27"/>
      <c r="ALU14" s="27"/>
      <c r="ALV14" s="27"/>
      <c r="ALW14" s="27"/>
      <c r="ALX14" s="27"/>
      <c r="ALY14" s="27"/>
      <c r="ALZ14" s="27"/>
      <c r="AMA14" s="27"/>
      <c r="AMB14" s="27"/>
      <c r="AMC14" s="27"/>
      <c r="AMD14" s="27"/>
      <c r="AME14" s="27"/>
      <c r="AMF14" s="27"/>
      <c r="AMG14" s="27"/>
      <c r="AMH14" s="27"/>
    </row>
    <row r="15" spans="1:1022" customFormat="1" ht="30.75" customHeight="1" x14ac:dyDescent="0.25">
      <c r="A15" s="195"/>
      <c r="B15" s="196"/>
      <c r="C15" s="196"/>
      <c r="D15" s="196"/>
      <c r="E15" s="197"/>
      <c r="F15" s="198"/>
      <c r="G15" s="199"/>
      <c r="H15" s="73"/>
      <c r="I15" s="75"/>
      <c r="J15" s="98"/>
      <c r="K15" s="66"/>
      <c r="L15" s="67"/>
      <c r="M15" s="76"/>
      <c r="N15" s="77"/>
      <c r="O15" s="75"/>
      <c r="P15" s="78"/>
      <c r="Q15" s="71"/>
      <c r="R15" s="72"/>
      <c r="S15" s="56"/>
      <c r="T15" s="192"/>
      <c r="U15" s="192"/>
      <c r="V15" s="192"/>
      <c r="W15" s="192"/>
      <c r="X15" s="192"/>
      <c r="Y15" s="192"/>
      <c r="Z15" s="204"/>
      <c r="AA15" s="192"/>
      <c r="AB15" s="62"/>
      <c r="AC15" s="62"/>
      <c r="AD15" s="62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  <c r="JK15" s="27"/>
      <c r="JL15" s="27"/>
      <c r="JM15" s="27"/>
      <c r="JN15" s="27"/>
      <c r="JO15" s="27"/>
      <c r="JP15" s="27"/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/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  <c r="LC15" s="27"/>
      <c r="LD15" s="27"/>
      <c r="LE15" s="27"/>
      <c r="LF15" s="27"/>
      <c r="LG15" s="27"/>
      <c r="LH15" s="27"/>
      <c r="LI15" s="27"/>
      <c r="LJ15" s="27"/>
      <c r="LK15" s="27"/>
      <c r="LL15" s="27"/>
      <c r="LM15" s="27"/>
      <c r="LN15" s="27"/>
      <c r="LO15" s="27"/>
      <c r="LP15" s="27"/>
      <c r="LQ15" s="27"/>
      <c r="LR15" s="27"/>
      <c r="LS15" s="27"/>
      <c r="LT15" s="27"/>
      <c r="LU15" s="27"/>
      <c r="LV15" s="27"/>
      <c r="LW15" s="27"/>
      <c r="LX15" s="27"/>
      <c r="LY15" s="27"/>
      <c r="LZ15" s="27"/>
      <c r="MA15" s="27"/>
      <c r="MB15" s="27"/>
      <c r="MC15" s="27"/>
      <c r="MD15" s="27"/>
      <c r="ME15" s="27"/>
      <c r="MF15" s="27"/>
      <c r="MG15" s="27"/>
      <c r="MH15" s="27"/>
      <c r="MI15" s="27"/>
      <c r="MJ15" s="27"/>
      <c r="MK15" s="27"/>
      <c r="ML15" s="27"/>
      <c r="MM15" s="27"/>
      <c r="MN15" s="27"/>
      <c r="MO15" s="27"/>
      <c r="MP15" s="27"/>
      <c r="MQ15" s="27"/>
      <c r="MR15" s="27"/>
      <c r="MS15" s="27"/>
      <c r="MT15" s="27"/>
      <c r="MU15" s="27"/>
      <c r="MV15" s="27"/>
      <c r="MW15" s="27"/>
      <c r="MX15" s="27"/>
      <c r="MY15" s="27"/>
      <c r="MZ15" s="27"/>
      <c r="NA15" s="27"/>
      <c r="NB15" s="27"/>
      <c r="NC15" s="27"/>
      <c r="ND15" s="27"/>
      <c r="NE15" s="27"/>
      <c r="NF15" s="27"/>
      <c r="NG15" s="27"/>
      <c r="NH15" s="27"/>
      <c r="NI15" s="27"/>
      <c r="NJ15" s="27"/>
      <c r="NK15" s="27"/>
      <c r="NL15" s="27"/>
      <c r="NM15" s="27"/>
      <c r="NN15" s="27"/>
      <c r="NO15" s="27"/>
      <c r="NP15" s="27"/>
      <c r="NQ15" s="27"/>
      <c r="NR15" s="27"/>
      <c r="NS15" s="27"/>
      <c r="NT15" s="27"/>
      <c r="NU15" s="27"/>
      <c r="NV15" s="27"/>
      <c r="NW15" s="27"/>
      <c r="NX15" s="27"/>
      <c r="NY15" s="27"/>
      <c r="NZ15" s="27"/>
      <c r="OA15" s="27"/>
      <c r="OB15" s="27"/>
      <c r="OC15" s="27"/>
      <c r="OD15" s="27"/>
      <c r="OE15" s="27"/>
      <c r="OF15" s="27"/>
      <c r="OG15" s="27"/>
      <c r="OH15" s="27"/>
      <c r="OI15" s="27"/>
      <c r="OJ15" s="27"/>
      <c r="OK15" s="27"/>
      <c r="OL15" s="27"/>
      <c r="OM15" s="27"/>
      <c r="ON15" s="27"/>
      <c r="OO15" s="27"/>
      <c r="OP15" s="27"/>
      <c r="OQ15" s="27"/>
      <c r="OR15" s="27"/>
      <c r="OS15" s="27"/>
      <c r="OT15" s="27"/>
      <c r="OU15" s="27"/>
      <c r="OV15" s="27"/>
      <c r="OW15" s="27"/>
      <c r="OX15" s="27"/>
      <c r="OY15" s="27"/>
      <c r="OZ15" s="27"/>
      <c r="PA15" s="27"/>
      <c r="PB15" s="27"/>
      <c r="PC15" s="27"/>
      <c r="PD15" s="27"/>
      <c r="PE15" s="27"/>
      <c r="PF15" s="27"/>
      <c r="PG15" s="27"/>
      <c r="PH15" s="27"/>
      <c r="PI15" s="27"/>
      <c r="PJ15" s="27"/>
      <c r="PK15" s="27"/>
      <c r="PL15" s="27"/>
      <c r="PM15" s="27"/>
      <c r="PN15" s="27"/>
      <c r="PO15" s="27"/>
      <c r="PP15" s="27"/>
      <c r="PQ15" s="27"/>
      <c r="PR15" s="27"/>
      <c r="PS15" s="27"/>
      <c r="PT15" s="27"/>
      <c r="PU15" s="27"/>
      <c r="PV15" s="27"/>
      <c r="PW15" s="27"/>
      <c r="PX15" s="27"/>
      <c r="PY15" s="27"/>
      <c r="PZ15" s="27"/>
      <c r="QA15" s="27"/>
      <c r="QB15" s="27"/>
      <c r="QC15" s="27"/>
      <c r="QD15" s="27"/>
      <c r="QE15" s="27"/>
      <c r="QF15" s="27"/>
      <c r="QG15" s="27"/>
      <c r="QH15" s="27"/>
      <c r="QI15" s="27"/>
      <c r="QJ15" s="27"/>
      <c r="QK15" s="27"/>
      <c r="QL15" s="27"/>
      <c r="QM15" s="27"/>
      <c r="QN15" s="27"/>
      <c r="QO15" s="27"/>
      <c r="QP15" s="27"/>
      <c r="QQ15" s="27"/>
      <c r="QR15" s="27"/>
      <c r="QS15" s="27"/>
      <c r="QT15" s="27"/>
      <c r="QU15" s="27"/>
      <c r="QV15" s="27"/>
      <c r="QW15" s="27"/>
      <c r="QX15" s="27"/>
      <c r="QY15" s="27"/>
      <c r="QZ15" s="27"/>
      <c r="RA15" s="27"/>
      <c r="RB15" s="27"/>
      <c r="RC15" s="27"/>
      <c r="RD15" s="27"/>
      <c r="RE15" s="27"/>
      <c r="RF15" s="27"/>
      <c r="RG15" s="27"/>
      <c r="RH15" s="27"/>
      <c r="RI15" s="27"/>
      <c r="RJ15" s="27"/>
      <c r="RK15" s="27"/>
      <c r="RL15" s="27"/>
      <c r="RM15" s="27"/>
      <c r="RN15" s="27"/>
      <c r="RO15" s="27"/>
      <c r="RP15" s="27"/>
      <c r="RQ15" s="27"/>
      <c r="RR15" s="27"/>
      <c r="RS15" s="27"/>
      <c r="RT15" s="27"/>
      <c r="RU15" s="27"/>
      <c r="RV15" s="27"/>
      <c r="RW15" s="27"/>
      <c r="RX15" s="27"/>
      <c r="RY15" s="27"/>
      <c r="RZ15" s="27"/>
      <c r="SA15" s="27"/>
      <c r="SB15" s="27"/>
      <c r="SC15" s="27"/>
      <c r="SD15" s="27"/>
      <c r="SE15" s="27"/>
      <c r="SF15" s="27"/>
      <c r="SG15" s="27"/>
      <c r="SH15" s="27"/>
      <c r="SI15" s="27"/>
      <c r="SJ15" s="27"/>
      <c r="SK15" s="27"/>
      <c r="SL15" s="27"/>
      <c r="SM15" s="27"/>
      <c r="SN15" s="27"/>
      <c r="SO15" s="27"/>
      <c r="SP15" s="27"/>
      <c r="SQ15" s="27"/>
      <c r="SR15" s="27"/>
      <c r="SS15" s="27"/>
      <c r="ST15" s="27"/>
      <c r="SU15" s="27"/>
      <c r="SV15" s="27"/>
      <c r="SW15" s="27"/>
      <c r="SX15" s="27"/>
      <c r="SY15" s="27"/>
      <c r="SZ15" s="27"/>
      <c r="TA15" s="27"/>
      <c r="TB15" s="27"/>
      <c r="TC15" s="27"/>
      <c r="TD15" s="27"/>
      <c r="TE15" s="27"/>
      <c r="TF15" s="27"/>
      <c r="TG15" s="27"/>
      <c r="TH15" s="27"/>
      <c r="TI15" s="27"/>
      <c r="TJ15" s="27"/>
      <c r="TK15" s="27"/>
      <c r="TL15" s="27"/>
      <c r="TM15" s="27"/>
      <c r="TN15" s="27"/>
      <c r="TO15" s="27"/>
      <c r="TP15" s="27"/>
      <c r="TQ15" s="27"/>
      <c r="TR15" s="27"/>
      <c r="TS15" s="27"/>
      <c r="TT15" s="27"/>
      <c r="TU15" s="27"/>
      <c r="TV15" s="27"/>
      <c r="TW15" s="27"/>
      <c r="TX15" s="27"/>
      <c r="TY15" s="27"/>
      <c r="TZ15" s="27"/>
      <c r="UA15" s="27"/>
      <c r="UB15" s="27"/>
      <c r="UC15" s="27"/>
      <c r="UD15" s="27"/>
      <c r="UE15" s="27"/>
      <c r="UF15" s="27"/>
      <c r="UG15" s="27"/>
      <c r="UH15" s="27"/>
      <c r="UI15" s="27"/>
      <c r="UJ15" s="27"/>
      <c r="UK15" s="27"/>
      <c r="UL15" s="27"/>
      <c r="UM15" s="27"/>
      <c r="UN15" s="27"/>
      <c r="UO15" s="27"/>
      <c r="UP15" s="27"/>
      <c r="UQ15" s="27"/>
      <c r="UR15" s="27"/>
      <c r="US15" s="27"/>
      <c r="UT15" s="27"/>
      <c r="UU15" s="27"/>
      <c r="UV15" s="27"/>
      <c r="UW15" s="27"/>
      <c r="UX15" s="27"/>
      <c r="UY15" s="27"/>
      <c r="UZ15" s="27"/>
      <c r="VA15" s="27"/>
      <c r="VB15" s="27"/>
      <c r="VC15" s="27"/>
      <c r="VD15" s="27"/>
      <c r="VE15" s="27"/>
      <c r="VF15" s="27"/>
      <c r="VG15" s="27"/>
      <c r="VH15" s="27"/>
      <c r="VI15" s="27"/>
      <c r="VJ15" s="27"/>
      <c r="VK15" s="27"/>
      <c r="VL15" s="27"/>
      <c r="VM15" s="27"/>
      <c r="VN15" s="27"/>
      <c r="VO15" s="27"/>
      <c r="VP15" s="27"/>
      <c r="VQ15" s="27"/>
      <c r="VR15" s="27"/>
      <c r="VS15" s="27"/>
      <c r="VT15" s="27"/>
      <c r="VU15" s="27"/>
      <c r="VV15" s="27"/>
      <c r="VW15" s="27"/>
      <c r="VX15" s="27"/>
      <c r="VY15" s="27"/>
      <c r="VZ15" s="27"/>
      <c r="WA15" s="27"/>
      <c r="WB15" s="27"/>
      <c r="WC15" s="27"/>
      <c r="WD15" s="27"/>
      <c r="WE15" s="27"/>
      <c r="WF15" s="27"/>
      <c r="WG15" s="27"/>
      <c r="WH15" s="27"/>
      <c r="WI15" s="27"/>
      <c r="WJ15" s="27"/>
      <c r="WK15" s="27"/>
      <c r="WL15" s="27"/>
      <c r="WM15" s="27"/>
      <c r="WN15" s="27"/>
      <c r="WO15" s="27"/>
      <c r="WP15" s="27"/>
      <c r="WQ15" s="27"/>
      <c r="WR15" s="27"/>
      <c r="WS15" s="27"/>
      <c r="WT15" s="27"/>
      <c r="WU15" s="27"/>
      <c r="WV15" s="27"/>
      <c r="WW15" s="27"/>
      <c r="WX15" s="27"/>
      <c r="WY15" s="27"/>
      <c r="WZ15" s="27"/>
      <c r="XA15" s="27"/>
      <c r="XB15" s="27"/>
      <c r="XC15" s="27"/>
      <c r="XD15" s="27"/>
      <c r="XE15" s="27"/>
      <c r="XF15" s="27"/>
      <c r="XG15" s="27"/>
      <c r="XH15" s="27"/>
      <c r="XI15" s="27"/>
      <c r="XJ15" s="27"/>
      <c r="XK15" s="27"/>
      <c r="XL15" s="27"/>
      <c r="XM15" s="27"/>
      <c r="XN15" s="27"/>
      <c r="XO15" s="27"/>
      <c r="XP15" s="27"/>
      <c r="XQ15" s="27"/>
      <c r="XR15" s="27"/>
      <c r="XS15" s="27"/>
      <c r="XT15" s="27"/>
      <c r="XU15" s="27"/>
      <c r="XV15" s="27"/>
      <c r="XW15" s="27"/>
      <c r="XX15" s="27"/>
      <c r="XY15" s="27"/>
      <c r="XZ15" s="27"/>
      <c r="YA15" s="27"/>
      <c r="YB15" s="27"/>
      <c r="YC15" s="27"/>
      <c r="YD15" s="27"/>
      <c r="YE15" s="27"/>
      <c r="YF15" s="27"/>
      <c r="YG15" s="27"/>
      <c r="YH15" s="27"/>
      <c r="YI15" s="27"/>
      <c r="YJ15" s="27"/>
      <c r="YK15" s="27"/>
      <c r="YL15" s="27"/>
      <c r="YM15" s="27"/>
      <c r="YN15" s="27"/>
      <c r="YO15" s="27"/>
      <c r="YP15" s="27"/>
      <c r="YQ15" s="27"/>
      <c r="YR15" s="27"/>
      <c r="YS15" s="27"/>
      <c r="YT15" s="27"/>
      <c r="YU15" s="27"/>
      <c r="YV15" s="27"/>
      <c r="YW15" s="27"/>
      <c r="YX15" s="27"/>
      <c r="YY15" s="27"/>
      <c r="YZ15" s="27"/>
      <c r="ZA15" s="27"/>
      <c r="ZB15" s="27"/>
      <c r="ZC15" s="27"/>
      <c r="ZD15" s="27"/>
      <c r="ZE15" s="27"/>
      <c r="ZF15" s="27"/>
      <c r="ZG15" s="27"/>
      <c r="ZH15" s="27"/>
      <c r="ZI15" s="27"/>
      <c r="ZJ15" s="27"/>
      <c r="ZK15" s="27"/>
      <c r="ZL15" s="27"/>
      <c r="ZM15" s="27"/>
      <c r="ZN15" s="27"/>
      <c r="ZO15" s="27"/>
      <c r="ZP15" s="27"/>
      <c r="ZQ15" s="27"/>
      <c r="ZR15" s="27"/>
      <c r="ZS15" s="27"/>
      <c r="ZT15" s="27"/>
      <c r="ZU15" s="27"/>
      <c r="ZV15" s="27"/>
      <c r="ZW15" s="27"/>
      <c r="ZX15" s="27"/>
      <c r="ZY15" s="27"/>
      <c r="ZZ15" s="27"/>
      <c r="AAA15" s="27"/>
      <c r="AAB15" s="27"/>
      <c r="AAC15" s="27"/>
      <c r="AAD15" s="27"/>
      <c r="AAE15" s="27"/>
      <c r="AAF15" s="27"/>
      <c r="AAG15" s="27"/>
      <c r="AAH15" s="27"/>
      <c r="AAI15" s="27"/>
      <c r="AAJ15" s="27"/>
      <c r="AAK15" s="27"/>
      <c r="AAL15" s="27"/>
      <c r="AAM15" s="27"/>
      <c r="AAN15" s="27"/>
      <c r="AAO15" s="27"/>
      <c r="AAP15" s="27"/>
      <c r="AAQ15" s="27"/>
      <c r="AAR15" s="27"/>
      <c r="AAS15" s="27"/>
      <c r="AAT15" s="27"/>
      <c r="AAU15" s="27"/>
      <c r="AAV15" s="27"/>
      <c r="AAW15" s="27"/>
      <c r="AAX15" s="27"/>
      <c r="AAY15" s="27"/>
      <c r="AAZ15" s="27"/>
      <c r="ABA15" s="27"/>
      <c r="ABB15" s="27"/>
      <c r="ABC15" s="27"/>
      <c r="ABD15" s="27"/>
      <c r="ABE15" s="27"/>
      <c r="ABF15" s="27"/>
      <c r="ABG15" s="27"/>
      <c r="ABH15" s="27"/>
      <c r="ABI15" s="27"/>
      <c r="ABJ15" s="27"/>
      <c r="ABK15" s="27"/>
      <c r="ABL15" s="27"/>
      <c r="ABM15" s="27"/>
      <c r="ABN15" s="27"/>
      <c r="ABO15" s="27"/>
      <c r="ABP15" s="27"/>
      <c r="ABQ15" s="27"/>
      <c r="ABR15" s="27"/>
      <c r="ABS15" s="27"/>
      <c r="ABT15" s="27"/>
      <c r="ABU15" s="27"/>
      <c r="ABV15" s="27"/>
      <c r="ABW15" s="27"/>
      <c r="ABX15" s="27"/>
      <c r="ABY15" s="27"/>
      <c r="ABZ15" s="27"/>
      <c r="ACA15" s="27"/>
      <c r="ACB15" s="27"/>
      <c r="ACC15" s="27"/>
      <c r="ACD15" s="27"/>
      <c r="ACE15" s="27"/>
      <c r="ACF15" s="27"/>
      <c r="ACG15" s="27"/>
      <c r="ACH15" s="27"/>
      <c r="ACI15" s="27"/>
      <c r="ACJ15" s="27"/>
      <c r="ACK15" s="27"/>
      <c r="ACL15" s="27"/>
      <c r="ACM15" s="27"/>
      <c r="ACN15" s="27"/>
      <c r="ACO15" s="27"/>
      <c r="ACP15" s="27"/>
      <c r="ACQ15" s="27"/>
      <c r="ACR15" s="27"/>
      <c r="ACS15" s="27"/>
      <c r="ACT15" s="27"/>
      <c r="ACU15" s="27"/>
      <c r="ACV15" s="27"/>
      <c r="ACW15" s="27"/>
      <c r="ACX15" s="27"/>
      <c r="ACY15" s="27"/>
      <c r="ACZ15" s="27"/>
      <c r="ADA15" s="27"/>
      <c r="ADB15" s="27"/>
      <c r="ADC15" s="27"/>
      <c r="ADD15" s="27"/>
      <c r="ADE15" s="27"/>
      <c r="ADF15" s="27"/>
      <c r="ADG15" s="27"/>
      <c r="ADH15" s="27"/>
      <c r="ADI15" s="27"/>
      <c r="ADJ15" s="27"/>
      <c r="ADK15" s="27"/>
      <c r="ADL15" s="27"/>
      <c r="ADM15" s="27"/>
      <c r="ADN15" s="27"/>
      <c r="ADO15" s="27"/>
      <c r="ADP15" s="27"/>
      <c r="ADQ15" s="27"/>
      <c r="ADR15" s="27"/>
      <c r="ADS15" s="27"/>
      <c r="ADT15" s="27"/>
      <c r="ADU15" s="27"/>
      <c r="ADV15" s="27"/>
      <c r="ADW15" s="27"/>
      <c r="ADX15" s="27"/>
      <c r="ADY15" s="27"/>
      <c r="ADZ15" s="27"/>
      <c r="AEA15" s="27"/>
      <c r="AEB15" s="27"/>
      <c r="AEC15" s="27"/>
      <c r="AED15" s="27"/>
      <c r="AEE15" s="27"/>
      <c r="AEF15" s="27"/>
      <c r="AEG15" s="27"/>
      <c r="AEH15" s="27"/>
      <c r="AEI15" s="27"/>
      <c r="AEJ15" s="27"/>
      <c r="AEK15" s="27"/>
      <c r="AEL15" s="27"/>
      <c r="AEM15" s="27"/>
      <c r="AEN15" s="27"/>
      <c r="AEO15" s="27"/>
      <c r="AEP15" s="27"/>
      <c r="AEQ15" s="27"/>
      <c r="AER15" s="27"/>
      <c r="AES15" s="27"/>
      <c r="AET15" s="27"/>
      <c r="AEU15" s="27"/>
      <c r="AEV15" s="27"/>
      <c r="AEW15" s="27"/>
      <c r="AEX15" s="27"/>
      <c r="AEY15" s="27"/>
      <c r="AEZ15" s="27"/>
      <c r="AFA15" s="27"/>
      <c r="AFB15" s="27"/>
      <c r="AFC15" s="27"/>
      <c r="AFD15" s="27"/>
      <c r="AFE15" s="27"/>
      <c r="AFF15" s="27"/>
      <c r="AFG15" s="27"/>
      <c r="AFH15" s="27"/>
      <c r="AFI15" s="27"/>
      <c r="AFJ15" s="27"/>
      <c r="AFK15" s="27"/>
      <c r="AFL15" s="27"/>
      <c r="AFM15" s="27"/>
      <c r="AFN15" s="27"/>
      <c r="AFO15" s="27"/>
      <c r="AFP15" s="27"/>
      <c r="AFQ15" s="27"/>
      <c r="AFR15" s="27"/>
      <c r="AFS15" s="27"/>
      <c r="AFT15" s="27"/>
      <c r="AFU15" s="27"/>
      <c r="AFV15" s="27"/>
      <c r="AFW15" s="27"/>
      <c r="AFX15" s="27"/>
      <c r="AFY15" s="27"/>
      <c r="AFZ15" s="27"/>
      <c r="AGA15" s="27"/>
      <c r="AGB15" s="27"/>
      <c r="AGC15" s="27"/>
      <c r="AGD15" s="27"/>
      <c r="AGE15" s="27"/>
      <c r="AGF15" s="27"/>
      <c r="AGG15" s="27"/>
      <c r="AGH15" s="27"/>
      <c r="AGI15" s="27"/>
      <c r="AGJ15" s="27"/>
      <c r="AGK15" s="27"/>
      <c r="AGL15" s="27"/>
      <c r="AGM15" s="27"/>
      <c r="AGN15" s="27"/>
      <c r="AGO15" s="27"/>
      <c r="AGP15" s="27"/>
      <c r="AGQ15" s="27"/>
      <c r="AGR15" s="27"/>
      <c r="AGS15" s="27"/>
      <c r="AGT15" s="27"/>
      <c r="AGU15" s="27"/>
      <c r="AGV15" s="27"/>
      <c r="AGW15" s="27"/>
      <c r="AGX15" s="27"/>
      <c r="AGY15" s="27"/>
      <c r="AGZ15" s="27"/>
      <c r="AHA15" s="27"/>
      <c r="AHB15" s="27"/>
      <c r="AHC15" s="27"/>
      <c r="AHD15" s="27"/>
      <c r="AHE15" s="27"/>
      <c r="AHF15" s="27"/>
      <c r="AHG15" s="27"/>
      <c r="AHH15" s="27"/>
      <c r="AHI15" s="27"/>
      <c r="AHJ15" s="27"/>
      <c r="AHK15" s="27"/>
      <c r="AHL15" s="27"/>
      <c r="AHM15" s="27"/>
      <c r="AHN15" s="27"/>
      <c r="AHO15" s="27"/>
      <c r="AHP15" s="27"/>
      <c r="AHQ15" s="27"/>
      <c r="AHR15" s="27"/>
      <c r="AHS15" s="27"/>
      <c r="AHT15" s="27"/>
      <c r="AHU15" s="27"/>
      <c r="AHV15" s="27"/>
      <c r="AHW15" s="27"/>
      <c r="AHX15" s="27"/>
      <c r="AHY15" s="27"/>
      <c r="AHZ15" s="27"/>
      <c r="AIA15" s="27"/>
      <c r="AIB15" s="27"/>
      <c r="AIC15" s="27"/>
      <c r="AID15" s="27"/>
      <c r="AIE15" s="27"/>
      <c r="AIF15" s="27"/>
      <c r="AIG15" s="27"/>
      <c r="AIH15" s="27"/>
      <c r="AII15" s="27"/>
      <c r="AIJ15" s="27"/>
      <c r="AIK15" s="27"/>
      <c r="AIL15" s="27"/>
      <c r="AIM15" s="27"/>
      <c r="AIN15" s="27"/>
      <c r="AIO15" s="27"/>
      <c r="AIP15" s="27"/>
      <c r="AIQ15" s="27"/>
      <c r="AIR15" s="27"/>
      <c r="AIS15" s="27"/>
      <c r="AIT15" s="27"/>
      <c r="AIU15" s="27"/>
      <c r="AIV15" s="27"/>
      <c r="AIW15" s="27"/>
      <c r="AIX15" s="27"/>
      <c r="AIY15" s="27"/>
      <c r="AIZ15" s="27"/>
      <c r="AJA15" s="27"/>
      <c r="AJB15" s="27"/>
      <c r="AJC15" s="27"/>
      <c r="AJD15" s="27"/>
      <c r="AJE15" s="27"/>
      <c r="AJF15" s="27"/>
      <c r="AJG15" s="27"/>
      <c r="AJH15" s="27"/>
      <c r="AJI15" s="27"/>
      <c r="AJJ15" s="27"/>
      <c r="AJK15" s="27"/>
      <c r="AJL15" s="27"/>
      <c r="AJM15" s="27"/>
      <c r="AJN15" s="27"/>
      <c r="AJO15" s="27"/>
      <c r="AJP15" s="27"/>
      <c r="AJQ15" s="27"/>
      <c r="AJR15" s="27"/>
      <c r="AJS15" s="27"/>
      <c r="AJT15" s="27"/>
      <c r="AJU15" s="27"/>
      <c r="AJV15" s="27"/>
      <c r="AJW15" s="27"/>
      <c r="AJX15" s="27"/>
      <c r="AJY15" s="27"/>
      <c r="AJZ15" s="27"/>
      <c r="AKA15" s="27"/>
      <c r="AKB15" s="27"/>
      <c r="AKC15" s="27"/>
      <c r="AKD15" s="27"/>
      <c r="AKE15" s="27"/>
      <c r="AKF15" s="27"/>
      <c r="AKG15" s="27"/>
      <c r="AKH15" s="27"/>
      <c r="AKI15" s="27"/>
      <c r="AKJ15" s="27"/>
      <c r="AKK15" s="27"/>
      <c r="AKL15" s="27"/>
      <c r="AKM15" s="27"/>
      <c r="AKN15" s="27"/>
      <c r="AKO15" s="27"/>
      <c r="AKP15" s="27"/>
      <c r="AKQ15" s="27"/>
      <c r="AKR15" s="27"/>
      <c r="AKS15" s="27"/>
      <c r="AKT15" s="27"/>
      <c r="AKU15" s="27"/>
      <c r="AKV15" s="27"/>
      <c r="AKW15" s="27"/>
      <c r="AKX15" s="27"/>
      <c r="AKY15" s="27"/>
      <c r="AKZ15" s="27"/>
      <c r="ALA15" s="27"/>
      <c r="ALB15" s="27"/>
      <c r="ALC15" s="27"/>
      <c r="ALD15" s="27"/>
      <c r="ALE15" s="27"/>
      <c r="ALF15" s="27"/>
      <c r="ALG15" s="27"/>
      <c r="ALH15" s="27"/>
      <c r="ALI15" s="27"/>
      <c r="ALJ15" s="27"/>
      <c r="ALK15" s="27"/>
      <c r="ALL15" s="27"/>
      <c r="ALM15" s="27"/>
      <c r="ALN15" s="27"/>
      <c r="ALO15" s="27"/>
      <c r="ALP15" s="27"/>
      <c r="ALQ15" s="27"/>
      <c r="ALR15" s="27"/>
      <c r="ALS15" s="27"/>
      <c r="ALT15" s="27"/>
      <c r="ALU15" s="27"/>
      <c r="ALV15" s="27"/>
      <c r="ALW15" s="27"/>
      <c r="ALX15" s="27"/>
      <c r="ALY15" s="27"/>
      <c r="ALZ15" s="27"/>
      <c r="AMA15" s="27"/>
      <c r="AMB15" s="27"/>
      <c r="AMC15" s="27"/>
      <c r="AMD15" s="27"/>
      <c r="AME15" s="27"/>
      <c r="AMF15" s="27"/>
      <c r="AMG15" s="27"/>
      <c r="AMH15" s="27"/>
    </row>
    <row r="16" spans="1:1022" customFormat="1" ht="30.75" customHeight="1" x14ac:dyDescent="0.25">
      <c r="A16" s="195"/>
      <c r="B16" s="196"/>
      <c r="C16" s="196"/>
      <c r="D16" s="196"/>
      <c r="E16" s="197"/>
      <c r="F16" s="198"/>
      <c r="G16" s="199"/>
      <c r="H16" s="73" t="s">
        <v>24</v>
      </c>
      <c r="I16" s="75"/>
      <c r="J16" s="98" t="s">
        <v>30</v>
      </c>
      <c r="K16" s="148">
        <v>3.0433333330000001</v>
      </c>
      <c r="L16" s="80">
        <f>ROUND((K16-(K16*10/110)),2)</f>
        <v>2.77</v>
      </c>
      <c r="M16" s="81"/>
      <c r="N16" s="82"/>
      <c r="O16" s="79"/>
      <c r="P16" s="78"/>
      <c r="Q16" s="83"/>
      <c r="R16" s="72"/>
      <c r="S16" s="56"/>
      <c r="T16" s="192"/>
      <c r="U16" s="192"/>
      <c r="V16" s="192"/>
      <c r="W16" s="192"/>
      <c r="X16" s="192"/>
      <c r="Y16" s="192"/>
      <c r="Z16" s="205"/>
      <c r="AA16" s="192"/>
      <c r="AB16" s="62"/>
      <c r="AC16" s="62"/>
      <c r="AD16" s="62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/>
      <c r="IY16" s="27"/>
      <c r="IZ16" s="27"/>
      <c r="JA16" s="27"/>
      <c r="JB16" s="27"/>
      <c r="JC16" s="27"/>
      <c r="JD16" s="27"/>
      <c r="JE16" s="27"/>
      <c r="JF16" s="27"/>
      <c r="JG16" s="27"/>
      <c r="JH16" s="27"/>
      <c r="JI16" s="27"/>
      <c r="JJ16" s="27"/>
      <c r="JK16" s="27"/>
      <c r="JL16" s="27"/>
      <c r="JM16" s="27"/>
      <c r="JN16" s="27"/>
      <c r="JO16" s="27"/>
      <c r="JP16" s="27"/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  <c r="KC16" s="27"/>
      <c r="KD16" s="27"/>
      <c r="KE16" s="27"/>
      <c r="KF16" s="27"/>
      <c r="KG16" s="27"/>
      <c r="KH16" s="27"/>
      <c r="KI16" s="27"/>
      <c r="KJ16" s="27"/>
      <c r="KK16" s="27"/>
      <c r="KL16" s="27"/>
      <c r="KM16" s="27"/>
      <c r="KN16" s="27"/>
      <c r="KO16" s="27"/>
      <c r="KP16" s="27"/>
      <c r="KQ16" s="27"/>
      <c r="KR16" s="27"/>
      <c r="KS16" s="27"/>
      <c r="KT16" s="27"/>
      <c r="KU16" s="27"/>
      <c r="KV16" s="27"/>
      <c r="KW16" s="27"/>
      <c r="KX16" s="27"/>
      <c r="KY16" s="27"/>
      <c r="KZ16" s="27"/>
      <c r="LA16" s="27"/>
      <c r="LB16" s="27"/>
      <c r="LC16" s="27"/>
      <c r="LD16" s="27"/>
      <c r="LE16" s="27"/>
      <c r="LF16" s="27"/>
      <c r="LG16" s="27"/>
      <c r="LH16" s="27"/>
      <c r="LI16" s="27"/>
      <c r="LJ16" s="27"/>
      <c r="LK16" s="27"/>
      <c r="LL16" s="27"/>
      <c r="LM16" s="27"/>
      <c r="LN16" s="27"/>
      <c r="LO16" s="27"/>
      <c r="LP16" s="27"/>
      <c r="LQ16" s="27"/>
      <c r="LR16" s="27"/>
      <c r="LS16" s="27"/>
      <c r="LT16" s="27"/>
      <c r="LU16" s="27"/>
      <c r="LV16" s="27"/>
      <c r="LW16" s="27"/>
      <c r="LX16" s="27"/>
      <c r="LY16" s="27"/>
      <c r="LZ16" s="27"/>
      <c r="MA16" s="27"/>
      <c r="MB16" s="27"/>
      <c r="MC16" s="27"/>
      <c r="MD16" s="27"/>
      <c r="ME16" s="27"/>
      <c r="MF16" s="27"/>
      <c r="MG16" s="27"/>
      <c r="MH16" s="27"/>
      <c r="MI16" s="27"/>
      <c r="MJ16" s="27"/>
      <c r="MK16" s="27"/>
      <c r="ML16" s="27"/>
      <c r="MM16" s="27"/>
      <c r="MN16" s="27"/>
      <c r="MO16" s="27"/>
      <c r="MP16" s="27"/>
      <c r="MQ16" s="27"/>
      <c r="MR16" s="27"/>
      <c r="MS16" s="27"/>
      <c r="MT16" s="27"/>
      <c r="MU16" s="27"/>
      <c r="MV16" s="27"/>
      <c r="MW16" s="27"/>
      <c r="MX16" s="27"/>
      <c r="MY16" s="27"/>
      <c r="MZ16" s="27"/>
      <c r="NA16" s="27"/>
      <c r="NB16" s="27"/>
      <c r="NC16" s="27"/>
      <c r="ND16" s="27"/>
      <c r="NE16" s="27"/>
      <c r="NF16" s="27"/>
      <c r="NG16" s="27"/>
      <c r="NH16" s="27"/>
      <c r="NI16" s="27"/>
      <c r="NJ16" s="27"/>
      <c r="NK16" s="27"/>
      <c r="NL16" s="27"/>
      <c r="NM16" s="27"/>
      <c r="NN16" s="27"/>
      <c r="NO16" s="27"/>
      <c r="NP16" s="27"/>
      <c r="NQ16" s="27"/>
      <c r="NR16" s="27"/>
      <c r="NS16" s="27"/>
      <c r="NT16" s="27"/>
      <c r="NU16" s="27"/>
      <c r="NV16" s="27"/>
      <c r="NW16" s="27"/>
      <c r="NX16" s="27"/>
      <c r="NY16" s="27"/>
      <c r="NZ16" s="27"/>
      <c r="OA16" s="27"/>
      <c r="OB16" s="27"/>
      <c r="OC16" s="27"/>
      <c r="OD16" s="27"/>
      <c r="OE16" s="27"/>
      <c r="OF16" s="27"/>
      <c r="OG16" s="27"/>
      <c r="OH16" s="27"/>
      <c r="OI16" s="27"/>
      <c r="OJ16" s="27"/>
      <c r="OK16" s="27"/>
      <c r="OL16" s="27"/>
      <c r="OM16" s="27"/>
      <c r="ON16" s="27"/>
      <c r="OO16" s="27"/>
      <c r="OP16" s="27"/>
      <c r="OQ16" s="27"/>
      <c r="OR16" s="27"/>
      <c r="OS16" s="27"/>
      <c r="OT16" s="27"/>
      <c r="OU16" s="27"/>
      <c r="OV16" s="27"/>
      <c r="OW16" s="27"/>
      <c r="OX16" s="27"/>
      <c r="OY16" s="27"/>
      <c r="OZ16" s="27"/>
      <c r="PA16" s="27"/>
      <c r="PB16" s="27"/>
      <c r="PC16" s="27"/>
      <c r="PD16" s="27"/>
      <c r="PE16" s="27"/>
      <c r="PF16" s="27"/>
      <c r="PG16" s="27"/>
      <c r="PH16" s="27"/>
      <c r="PI16" s="27"/>
      <c r="PJ16" s="27"/>
      <c r="PK16" s="27"/>
      <c r="PL16" s="27"/>
      <c r="PM16" s="27"/>
      <c r="PN16" s="27"/>
      <c r="PO16" s="27"/>
      <c r="PP16" s="27"/>
      <c r="PQ16" s="27"/>
      <c r="PR16" s="27"/>
      <c r="PS16" s="27"/>
      <c r="PT16" s="27"/>
      <c r="PU16" s="27"/>
      <c r="PV16" s="27"/>
      <c r="PW16" s="27"/>
      <c r="PX16" s="27"/>
      <c r="PY16" s="27"/>
      <c r="PZ16" s="27"/>
      <c r="QA16" s="27"/>
      <c r="QB16" s="27"/>
      <c r="QC16" s="27"/>
      <c r="QD16" s="27"/>
      <c r="QE16" s="27"/>
      <c r="QF16" s="27"/>
      <c r="QG16" s="27"/>
      <c r="QH16" s="27"/>
      <c r="QI16" s="27"/>
      <c r="QJ16" s="27"/>
      <c r="QK16" s="27"/>
      <c r="QL16" s="27"/>
      <c r="QM16" s="27"/>
      <c r="QN16" s="27"/>
      <c r="QO16" s="27"/>
      <c r="QP16" s="27"/>
      <c r="QQ16" s="27"/>
      <c r="QR16" s="27"/>
      <c r="QS16" s="27"/>
      <c r="QT16" s="27"/>
      <c r="QU16" s="27"/>
      <c r="QV16" s="27"/>
      <c r="QW16" s="27"/>
      <c r="QX16" s="27"/>
      <c r="QY16" s="27"/>
      <c r="QZ16" s="27"/>
      <c r="RA16" s="27"/>
      <c r="RB16" s="27"/>
      <c r="RC16" s="27"/>
      <c r="RD16" s="27"/>
      <c r="RE16" s="27"/>
      <c r="RF16" s="27"/>
      <c r="RG16" s="27"/>
      <c r="RH16" s="27"/>
      <c r="RI16" s="27"/>
      <c r="RJ16" s="27"/>
      <c r="RK16" s="27"/>
      <c r="RL16" s="27"/>
      <c r="RM16" s="27"/>
      <c r="RN16" s="27"/>
      <c r="RO16" s="27"/>
      <c r="RP16" s="27"/>
      <c r="RQ16" s="27"/>
      <c r="RR16" s="27"/>
      <c r="RS16" s="27"/>
      <c r="RT16" s="27"/>
      <c r="RU16" s="27"/>
      <c r="RV16" s="27"/>
      <c r="RW16" s="27"/>
      <c r="RX16" s="27"/>
      <c r="RY16" s="27"/>
      <c r="RZ16" s="27"/>
      <c r="SA16" s="27"/>
      <c r="SB16" s="27"/>
      <c r="SC16" s="27"/>
      <c r="SD16" s="27"/>
      <c r="SE16" s="27"/>
      <c r="SF16" s="27"/>
      <c r="SG16" s="27"/>
      <c r="SH16" s="27"/>
      <c r="SI16" s="27"/>
      <c r="SJ16" s="27"/>
      <c r="SK16" s="27"/>
      <c r="SL16" s="27"/>
      <c r="SM16" s="27"/>
      <c r="SN16" s="27"/>
      <c r="SO16" s="27"/>
      <c r="SP16" s="27"/>
      <c r="SQ16" s="27"/>
      <c r="SR16" s="27"/>
      <c r="SS16" s="27"/>
      <c r="ST16" s="27"/>
      <c r="SU16" s="27"/>
      <c r="SV16" s="27"/>
      <c r="SW16" s="27"/>
      <c r="SX16" s="27"/>
      <c r="SY16" s="27"/>
      <c r="SZ16" s="27"/>
      <c r="TA16" s="27"/>
      <c r="TB16" s="27"/>
      <c r="TC16" s="27"/>
      <c r="TD16" s="27"/>
      <c r="TE16" s="27"/>
      <c r="TF16" s="27"/>
      <c r="TG16" s="27"/>
      <c r="TH16" s="27"/>
      <c r="TI16" s="27"/>
      <c r="TJ16" s="27"/>
      <c r="TK16" s="27"/>
      <c r="TL16" s="27"/>
      <c r="TM16" s="27"/>
      <c r="TN16" s="27"/>
      <c r="TO16" s="27"/>
      <c r="TP16" s="27"/>
      <c r="TQ16" s="27"/>
      <c r="TR16" s="27"/>
      <c r="TS16" s="27"/>
      <c r="TT16" s="27"/>
      <c r="TU16" s="27"/>
      <c r="TV16" s="27"/>
      <c r="TW16" s="27"/>
      <c r="TX16" s="27"/>
      <c r="TY16" s="27"/>
      <c r="TZ16" s="27"/>
      <c r="UA16" s="27"/>
      <c r="UB16" s="27"/>
      <c r="UC16" s="27"/>
      <c r="UD16" s="27"/>
      <c r="UE16" s="27"/>
      <c r="UF16" s="27"/>
      <c r="UG16" s="27"/>
      <c r="UH16" s="27"/>
      <c r="UI16" s="27"/>
      <c r="UJ16" s="27"/>
      <c r="UK16" s="27"/>
      <c r="UL16" s="27"/>
      <c r="UM16" s="27"/>
      <c r="UN16" s="27"/>
      <c r="UO16" s="27"/>
      <c r="UP16" s="27"/>
      <c r="UQ16" s="27"/>
      <c r="UR16" s="27"/>
      <c r="US16" s="27"/>
      <c r="UT16" s="27"/>
      <c r="UU16" s="27"/>
      <c r="UV16" s="27"/>
      <c r="UW16" s="27"/>
      <c r="UX16" s="27"/>
      <c r="UY16" s="27"/>
      <c r="UZ16" s="27"/>
      <c r="VA16" s="27"/>
      <c r="VB16" s="27"/>
      <c r="VC16" s="27"/>
      <c r="VD16" s="27"/>
      <c r="VE16" s="27"/>
      <c r="VF16" s="27"/>
      <c r="VG16" s="27"/>
      <c r="VH16" s="27"/>
      <c r="VI16" s="27"/>
      <c r="VJ16" s="27"/>
      <c r="VK16" s="27"/>
      <c r="VL16" s="27"/>
      <c r="VM16" s="27"/>
      <c r="VN16" s="27"/>
      <c r="VO16" s="27"/>
      <c r="VP16" s="27"/>
      <c r="VQ16" s="27"/>
      <c r="VR16" s="27"/>
      <c r="VS16" s="27"/>
      <c r="VT16" s="27"/>
      <c r="VU16" s="27"/>
      <c r="VV16" s="27"/>
      <c r="VW16" s="27"/>
      <c r="VX16" s="27"/>
      <c r="VY16" s="27"/>
      <c r="VZ16" s="27"/>
      <c r="WA16" s="27"/>
      <c r="WB16" s="27"/>
      <c r="WC16" s="27"/>
      <c r="WD16" s="27"/>
      <c r="WE16" s="27"/>
      <c r="WF16" s="27"/>
      <c r="WG16" s="27"/>
      <c r="WH16" s="27"/>
      <c r="WI16" s="27"/>
      <c r="WJ16" s="27"/>
      <c r="WK16" s="27"/>
      <c r="WL16" s="27"/>
      <c r="WM16" s="27"/>
      <c r="WN16" s="27"/>
      <c r="WO16" s="27"/>
      <c r="WP16" s="27"/>
      <c r="WQ16" s="27"/>
      <c r="WR16" s="27"/>
      <c r="WS16" s="27"/>
      <c r="WT16" s="27"/>
      <c r="WU16" s="27"/>
      <c r="WV16" s="27"/>
      <c r="WW16" s="27"/>
      <c r="WX16" s="27"/>
      <c r="WY16" s="27"/>
      <c r="WZ16" s="27"/>
      <c r="XA16" s="27"/>
      <c r="XB16" s="27"/>
      <c r="XC16" s="27"/>
      <c r="XD16" s="27"/>
      <c r="XE16" s="27"/>
      <c r="XF16" s="27"/>
      <c r="XG16" s="27"/>
      <c r="XH16" s="27"/>
      <c r="XI16" s="27"/>
      <c r="XJ16" s="27"/>
      <c r="XK16" s="27"/>
      <c r="XL16" s="27"/>
      <c r="XM16" s="27"/>
      <c r="XN16" s="27"/>
      <c r="XO16" s="27"/>
      <c r="XP16" s="27"/>
      <c r="XQ16" s="27"/>
      <c r="XR16" s="27"/>
      <c r="XS16" s="27"/>
      <c r="XT16" s="27"/>
      <c r="XU16" s="27"/>
      <c r="XV16" s="27"/>
      <c r="XW16" s="27"/>
      <c r="XX16" s="27"/>
      <c r="XY16" s="27"/>
      <c r="XZ16" s="27"/>
      <c r="YA16" s="27"/>
      <c r="YB16" s="27"/>
      <c r="YC16" s="27"/>
      <c r="YD16" s="27"/>
      <c r="YE16" s="27"/>
      <c r="YF16" s="27"/>
      <c r="YG16" s="27"/>
      <c r="YH16" s="27"/>
      <c r="YI16" s="27"/>
      <c r="YJ16" s="27"/>
      <c r="YK16" s="27"/>
      <c r="YL16" s="27"/>
      <c r="YM16" s="27"/>
      <c r="YN16" s="27"/>
      <c r="YO16" s="27"/>
      <c r="YP16" s="27"/>
      <c r="YQ16" s="27"/>
      <c r="YR16" s="27"/>
      <c r="YS16" s="27"/>
      <c r="YT16" s="27"/>
      <c r="YU16" s="27"/>
      <c r="YV16" s="27"/>
      <c r="YW16" s="27"/>
      <c r="YX16" s="27"/>
      <c r="YY16" s="27"/>
      <c r="YZ16" s="27"/>
      <c r="ZA16" s="27"/>
      <c r="ZB16" s="27"/>
      <c r="ZC16" s="27"/>
      <c r="ZD16" s="27"/>
      <c r="ZE16" s="27"/>
      <c r="ZF16" s="27"/>
      <c r="ZG16" s="27"/>
      <c r="ZH16" s="27"/>
      <c r="ZI16" s="27"/>
      <c r="ZJ16" s="27"/>
      <c r="ZK16" s="27"/>
      <c r="ZL16" s="27"/>
      <c r="ZM16" s="27"/>
      <c r="ZN16" s="27"/>
      <c r="ZO16" s="27"/>
      <c r="ZP16" s="27"/>
      <c r="ZQ16" s="27"/>
      <c r="ZR16" s="27"/>
      <c r="ZS16" s="27"/>
      <c r="ZT16" s="27"/>
      <c r="ZU16" s="27"/>
      <c r="ZV16" s="27"/>
      <c r="ZW16" s="27"/>
      <c r="ZX16" s="27"/>
      <c r="ZY16" s="27"/>
      <c r="ZZ16" s="27"/>
      <c r="AAA16" s="27"/>
      <c r="AAB16" s="27"/>
      <c r="AAC16" s="27"/>
      <c r="AAD16" s="27"/>
      <c r="AAE16" s="27"/>
      <c r="AAF16" s="27"/>
      <c r="AAG16" s="27"/>
      <c r="AAH16" s="27"/>
      <c r="AAI16" s="27"/>
      <c r="AAJ16" s="27"/>
      <c r="AAK16" s="27"/>
      <c r="AAL16" s="27"/>
      <c r="AAM16" s="27"/>
      <c r="AAN16" s="27"/>
      <c r="AAO16" s="27"/>
      <c r="AAP16" s="27"/>
      <c r="AAQ16" s="27"/>
      <c r="AAR16" s="27"/>
      <c r="AAS16" s="27"/>
      <c r="AAT16" s="27"/>
      <c r="AAU16" s="27"/>
      <c r="AAV16" s="27"/>
      <c r="AAW16" s="27"/>
      <c r="AAX16" s="27"/>
      <c r="AAY16" s="27"/>
      <c r="AAZ16" s="27"/>
      <c r="ABA16" s="27"/>
      <c r="ABB16" s="27"/>
      <c r="ABC16" s="27"/>
      <c r="ABD16" s="27"/>
      <c r="ABE16" s="27"/>
      <c r="ABF16" s="27"/>
      <c r="ABG16" s="27"/>
      <c r="ABH16" s="27"/>
      <c r="ABI16" s="27"/>
      <c r="ABJ16" s="27"/>
      <c r="ABK16" s="27"/>
      <c r="ABL16" s="27"/>
      <c r="ABM16" s="27"/>
      <c r="ABN16" s="27"/>
      <c r="ABO16" s="27"/>
      <c r="ABP16" s="27"/>
      <c r="ABQ16" s="27"/>
      <c r="ABR16" s="27"/>
      <c r="ABS16" s="27"/>
      <c r="ABT16" s="27"/>
      <c r="ABU16" s="27"/>
      <c r="ABV16" s="27"/>
      <c r="ABW16" s="27"/>
      <c r="ABX16" s="27"/>
      <c r="ABY16" s="27"/>
      <c r="ABZ16" s="27"/>
      <c r="ACA16" s="27"/>
      <c r="ACB16" s="27"/>
      <c r="ACC16" s="27"/>
      <c r="ACD16" s="27"/>
      <c r="ACE16" s="27"/>
      <c r="ACF16" s="27"/>
      <c r="ACG16" s="27"/>
      <c r="ACH16" s="27"/>
      <c r="ACI16" s="27"/>
      <c r="ACJ16" s="27"/>
      <c r="ACK16" s="27"/>
      <c r="ACL16" s="27"/>
      <c r="ACM16" s="27"/>
      <c r="ACN16" s="27"/>
      <c r="ACO16" s="27"/>
      <c r="ACP16" s="27"/>
      <c r="ACQ16" s="27"/>
      <c r="ACR16" s="27"/>
      <c r="ACS16" s="27"/>
      <c r="ACT16" s="27"/>
      <c r="ACU16" s="27"/>
      <c r="ACV16" s="27"/>
      <c r="ACW16" s="27"/>
      <c r="ACX16" s="27"/>
      <c r="ACY16" s="27"/>
      <c r="ACZ16" s="27"/>
      <c r="ADA16" s="27"/>
      <c r="ADB16" s="27"/>
      <c r="ADC16" s="27"/>
      <c r="ADD16" s="27"/>
      <c r="ADE16" s="27"/>
      <c r="ADF16" s="27"/>
      <c r="ADG16" s="27"/>
      <c r="ADH16" s="27"/>
      <c r="ADI16" s="27"/>
      <c r="ADJ16" s="27"/>
      <c r="ADK16" s="27"/>
      <c r="ADL16" s="27"/>
      <c r="ADM16" s="27"/>
      <c r="ADN16" s="27"/>
      <c r="ADO16" s="27"/>
      <c r="ADP16" s="27"/>
      <c r="ADQ16" s="27"/>
      <c r="ADR16" s="27"/>
      <c r="ADS16" s="27"/>
      <c r="ADT16" s="27"/>
      <c r="ADU16" s="27"/>
      <c r="ADV16" s="27"/>
      <c r="ADW16" s="27"/>
      <c r="ADX16" s="27"/>
      <c r="ADY16" s="27"/>
      <c r="ADZ16" s="27"/>
      <c r="AEA16" s="27"/>
      <c r="AEB16" s="27"/>
      <c r="AEC16" s="27"/>
      <c r="AED16" s="27"/>
      <c r="AEE16" s="27"/>
      <c r="AEF16" s="27"/>
      <c r="AEG16" s="27"/>
      <c r="AEH16" s="27"/>
      <c r="AEI16" s="27"/>
      <c r="AEJ16" s="27"/>
      <c r="AEK16" s="27"/>
      <c r="AEL16" s="27"/>
      <c r="AEM16" s="27"/>
      <c r="AEN16" s="27"/>
      <c r="AEO16" s="27"/>
      <c r="AEP16" s="27"/>
      <c r="AEQ16" s="27"/>
      <c r="AER16" s="27"/>
      <c r="AES16" s="27"/>
      <c r="AET16" s="27"/>
      <c r="AEU16" s="27"/>
      <c r="AEV16" s="27"/>
      <c r="AEW16" s="27"/>
      <c r="AEX16" s="27"/>
      <c r="AEY16" s="27"/>
      <c r="AEZ16" s="27"/>
      <c r="AFA16" s="27"/>
      <c r="AFB16" s="27"/>
      <c r="AFC16" s="27"/>
      <c r="AFD16" s="27"/>
      <c r="AFE16" s="27"/>
      <c r="AFF16" s="27"/>
      <c r="AFG16" s="27"/>
      <c r="AFH16" s="27"/>
      <c r="AFI16" s="27"/>
      <c r="AFJ16" s="27"/>
      <c r="AFK16" s="27"/>
      <c r="AFL16" s="27"/>
      <c r="AFM16" s="27"/>
      <c r="AFN16" s="27"/>
      <c r="AFO16" s="27"/>
      <c r="AFP16" s="27"/>
      <c r="AFQ16" s="27"/>
      <c r="AFR16" s="27"/>
      <c r="AFS16" s="27"/>
      <c r="AFT16" s="27"/>
      <c r="AFU16" s="27"/>
      <c r="AFV16" s="27"/>
      <c r="AFW16" s="27"/>
      <c r="AFX16" s="27"/>
      <c r="AFY16" s="27"/>
      <c r="AFZ16" s="27"/>
      <c r="AGA16" s="27"/>
      <c r="AGB16" s="27"/>
      <c r="AGC16" s="27"/>
      <c r="AGD16" s="27"/>
      <c r="AGE16" s="27"/>
      <c r="AGF16" s="27"/>
      <c r="AGG16" s="27"/>
      <c r="AGH16" s="27"/>
      <c r="AGI16" s="27"/>
      <c r="AGJ16" s="27"/>
      <c r="AGK16" s="27"/>
      <c r="AGL16" s="27"/>
      <c r="AGM16" s="27"/>
      <c r="AGN16" s="27"/>
      <c r="AGO16" s="27"/>
      <c r="AGP16" s="27"/>
      <c r="AGQ16" s="27"/>
      <c r="AGR16" s="27"/>
      <c r="AGS16" s="27"/>
      <c r="AGT16" s="27"/>
      <c r="AGU16" s="27"/>
      <c r="AGV16" s="27"/>
      <c r="AGW16" s="27"/>
      <c r="AGX16" s="27"/>
      <c r="AGY16" s="27"/>
      <c r="AGZ16" s="27"/>
      <c r="AHA16" s="27"/>
      <c r="AHB16" s="27"/>
      <c r="AHC16" s="27"/>
      <c r="AHD16" s="27"/>
      <c r="AHE16" s="27"/>
      <c r="AHF16" s="27"/>
      <c r="AHG16" s="27"/>
      <c r="AHH16" s="27"/>
      <c r="AHI16" s="27"/>
      <c r="AHJ16" s="27"/>
      <c r="AHK16" s="27"/>
      <c r="AHL16" s="27"/>
      <c r="AHM16" s="27"/>
      <c r="AHN16" s="27"/>
      <c r="AHO16" s="27"/>
      <c r="AHP16" s="27"/>
      <c r="AHQ16" s="27"/>
      <c r="AHR16" s="27"/>
      <c r="AHS16" s="27"/>
      <c r="AHT16" s="27"/>
      <c r="AHU16" s="27"/>
      <c r="AHV16" s="27"/>
      <c r="AHW16" s="27"/>
      <c r="AHX16" s="27"/>
      <c r="AHY16" s="27"/>
      <c r="AHZ16" s="27"/>
      <c r="AIA16" s="27"/>
      <c r="AIB16" s="27"/>
      <c r="AIC16" s="27"/>
      <c r="AID16" s="27"/>
      <c r="AIE16" s="27"/>
      <c r="AIF16" s="27"/>
      <c r="AIG16" s="27"/>
      <c r="AIH16" s="27"/>
      <c r="AII16" s="27"/>
      <c r="AIJ16" s="27"/>
      <c r="AIK16" s="27"/>
      <c r="AIL16" s="27"/>
      <c r="AIM16" s="27"/>
      <c r="AIN16" s="27"/>
      <c r="AIO16" s="27"/>
      <c r="AIP16" s="27"/>
      <c r="AIQ16" s="27"/>
      <c r="AIR16" s="27"/>
      <c r="AIS16" s="27"/>
      <c r="AIT16" s="27"/>
      <c r="AIU16" s="27"/>
      <c r="AIV16" s="27"/>
      <c r="AIW16" s="27"/>
      <c r="AIX16" s="27"/>
      <c r="AIY16" s="27"/>
      <c r="AIZ16" s="27"/>
      <c r="AJA16" s="27"/>
      <c r="AJB16" s="27"/>
      <c r="AJC16" s="27"/>
      <c r="AJD16" s="27"/>
      <c r="AJE16" s="27"/>
      <c r="AJF16" s="27"/>
      <c r="AJG16" s="27"/>
      <c r="AJH16" s="27"/>
      <c r="AJI16" s="27"/>
      <c r="AJJ16" s="27"/>
      <c r="AJK16" s="27"/>
      <c r="AJL16" s="27"/>
      <c r="AJM16" s="27"/>
      <c r="AJN16" s="27"/>
      <c r="AJO16" s="27"/>
      <c r="AJP16" s="27"/>
      <c r="AJQ16" s="27"/>
      <c r="AJR16" s="27"/>
      <c r="AJS16" s="27"/>
      <c r="AJT16" s="27"/>
      <c r="AJU16" s="27"/>
      <c r="AJV16" s="27"/>
      <c r="AJW16" s="27"/>
      <c r="AJX16" s="27"/>
      <c r="AJY16" s="27"/>
      <c r="AJZ16" s="27"/>
      <c r="AKA16" s="27"/>
      <c r="AKB16" s="27"/>
      <c r="AKC16" s="27"/>
      <c r="AKD16" s="27"/>
      <c r="AKE16" s="27"/>
      <c r="AKF16" s="27"/>
      <c r="AKG16" s="27"/>
      <c r="AKH16" s="27"/>
      <c r="AKI16" s="27"/>
      <c r="AKJ16" s="27"/>
      <c r="AKK16" s="27"/>
      <c r="AKL16" s="27"/>
      <c r="AKM16" s="27"/>
      <c r="AKN16" s="27"/>
      <c r="AKO16" s="27"/>
      <c r="AKP16" s="27"/>
      <c r="AKQ16" s="27"/>
      <c r="AKR16" s="27"/>
      <c r="AKS16" s="27"/>
      <c r="AKT16" s="27"/>
      <c r="AKU16" s="27"/>
      <c r="AKV16" s="27"/>
      <c r="AKW16" s="27"/>
      <c r="AKX16" s="27"/>
      <c r="AKY16" s="27"/>
      <c r="AKZ16" s="27"/>
      <c r="ALA16" s="27"/>
      <c r="ALB16" s="27"/>
      <c r="ALC16" s="27"/>
      <c r="ALD16" s="27"/>
      <c r="ALE16" s="27"/>
      <c r="ALF16" s="27"/>
      <c r="ALG16" s="27"/>
      <c r="ALH16" s="27"/>
      <c r="ALI16" s="27"/>
      <c r="ALJ16" s="27"/>
      <c r="ALK16" s="27"/>
      <c r="ALL16" s="27"/>
      <c r="ALM16" s="27"/>
      <c r="ALN16" s="27"/>
      <c r="ALO16" s="27"/>
      <c r="ALP16" s="27"/>
      <c r="ALQ16" s="27"/>
      <c r="ALR16" s="27"/>
      <c r="ALS16" s="27"/>
      <c r="ALT16" s="27"/>
      <c r="ALU16" s="27"/>
      <c r="ALV16" s="27"/>
      <c r="ALW16" s="27"/>
      <c r="ALX16" s="27"/>
      <c r="ALY16" s="27"/>
      <c r="ALZ16" s="27"/>
      <c r="AMA16" s="27"/>
      <c r="AMB16" s="27"/>
      <c r="AMC16" s="27"/>
      <c r="AMD16" s="27"/>
      <c r="AME16" s="27"/>
      <c r="AMF16" s="27"/>
      <c r="AMG16" s="27"/>
      <c r="AMH16" s="27"/>
    </row>
    <row r="17" spans="1:1022" customFormat="1" ht="30.75" customHeight="1" x14ac:dyDescent="0.25">
      <c r="A17" s="84"/>
      <c r="B17" s="85"/>
      <c r="C17" s="85"/>
      <c r="D17" s="85"/>
      <c r="E17" s="84"/>
      <c r="F17" s="86"/>
      <c r="G17" s="84"/>
      <c r="H17" s="201"/>
      <c r="I17" s="201"/>
      <c r="J17" s="87"/>
      <c r="K17" s="86"/>
      <c r="L17" s="49">
        <f>IFERROR(SMALL(L13:L16,COUNTIF(L13:L16,0)+1),0)</f>
        <v>2.5</v>
      </c>
      <c r="M17" s="86">
        <f>IFERROR(SMALL(M13:M14,COUNTIF(M13:M14,0)+1),0)</f>
        <v>1.4486669999999999</v>
      </c>
      <c r="N17" s="88"/>
      <c r="O17" s="88"/>
      <c r="P17" s="89"/>
      <c r="Q17" s="89"/>
      <c r="R17" s="86"/>
      <c r="S17" s="90">
        <f>IFERROR((S13+S14+#REF!+S15+S16)/(Q13+Q14+#REF!+Q15+Q16),0)</f>
        <v>0</v>
      </c>
      <c r="T17" s="86">
        <f>IFERROR((SMALL(L17:S17,COUNTIF(L17:S17,0)+1)),0)</f>
        <v>1.4486669999999999</v>
      </c>
      <c r="U17" s="86">
        <f>U12</f>
        <v>0</v>
      </c>
      <c r="V17" s="147">
        <f>ROUND((T17+(T17*X17)+((T17+(T17*X17))*W17)),2)</f>
        <v>1.59</v>
      </c>
      <c r="W17" s="91">
        <v>0.1</v>
      </c>
      <c r="X17" s="91"/>
      <c r="Y17" s="100">
        <f>IFERROR((SMALL(U17:V17,COUNTIF(U17:V17,0)+1)),0)</f>
        <v>1.59</v>
      </c>
      <c r="Z17" s="100">
        <v>2.75</v>
      </c>
      <c r="AA17" s="101">
        <f>Z17*F12</f>
        <v>12375</v>
      </c>
      <c r="AB17" s="92"/>
      <c r="AC17" s="93"/>
      <c r="AD17" s="62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/>
      <c r="IY17" s="27"/>
      <c r="IZ17" s="27"/>
      <c r="JA17" s="27"/>
      <c r="JB17" s="27"/>
      <c r="JC17" s="27"/>
      <c r="JD17" s="27"/>
      <c r="JE17" s="27"/>
      <c r="JF17" s="27"/>
      <c r="JG17" s="27"/>
      <c r="JH17" s="27"/>
      <c r="JI17" s="27"/>
      <c r="JJ17" s="27"/>
      <c r="JK17" s="27"/>
      <c r="JL17" s="27"/>
      <c r="JM17" s="27"/>
      <c r="JN17" s="27"/>
      <c r="JO17" s="27"/>
      <c r="JP17" s="27"/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7"/>
      <c r="KI17" s="27"/>
      <c r="KJ17" s="27"/>
      <c r="KK17" s="27"/>
      <c r="KL17" s="27"/>
      <c r="KM17" s="27"/>
      <c r="KN17" s="27"/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  <c r="LC17" s="27"/>
      <c r="LD17" s="27"/>
      <c r="LE17" s="27"/>
      <c r="LF17" s="27"/>
      <c r="LG17" s="27"/>
      <c r="LH17" s="27"/>
      <c r="LI17" s="27"/>
      <c r="LJ17" s="27"/>
      <c r="LK17" s="27"/>
      <c r="LL17" s="27"/>
      <c r="LM17" s="27"/>
      <c r="LN17" s="27"/>
      <c r="LO17" s="27"/>
      <c r="LP17" s="27"/>
      <c r="LQ17" s="27"/>
      <c r="LR17" s="27"/>
      <c r="LS17" s="27"/>
      <c r="LT17" s="27"/>
      <c r="LU17" s="27"/>
      <c r="LV17" s="27"/>
      <c r="LW17" s="27"/>
      <c r="LX17" s="27"/>
      <c r="LY17" s="27"/>
      <c r="LZ17" s="27"/>
      <c r="MA17" s="27"/>
      <c r="MB17" s="27"/>
      <c r="MC17" s="27"/>
      <c r="MD17" s="27"/>
      <c r="ME17" s="27"/>
      <c r="MF17" s="27"/>
      <c r="MG17" s="27"/>
      <c r="MH17" s="27"/>
      <c r="MI17" s="27"/>
      <c r="MJ17" s="27"/>
      <c r="MK17" s="27"/>
      <c r="ML17" s="27"/>
      <c r="MM17" s="27"/>
      <c r="MN17" s="27"/>
      <c r="MO17" s="27"/>
      <c r="MP17" s="27"/>
      <c r="MQ17" s="27"/>
      <c r="MR17" s="27"/>
      <c r="MS17" s="27"/>
      <c r="MT17" s="27"/>
      <c r="MU17" s="27"/>
      <c r="MV17" s="27"/>
      <c r="MW17" s="27"/>
      <c r="MX17" s="27"/>
      <c r="MY17" s="27"/>
      <c r="MZ17" s="27"/>
      <c r="NA17" s="27"/>
      <c r="NB17" s="27"/>
      <c r="NC17" s="27"/>
      <c r="ND17" s="27"/>
      <c r="NE17" s="27"/>
      <c r="NF17" s="27"/>
      <c r="NG17" s="27"/>
      <c r="NH17" s="27"/>
      <c r="NI17" s="27"/>
      <c r="NJ17" s="27"/>
      <c r="NK17" s="27"/>
      <c r="NL17" s="27"/>
      <c r="NM17" s="27"/>
      <c r="NN17" s="27"/>
      <c r="NO17" s="27"/>
      <c r="NP17" s="27"/>
      <c r="NQ17" s="27"/>
      <c r="NR17" s="27"/>
      <c r="NS17" s="27"/>
      <c r="NT17" s="27"/>
      <c r="NU17" s="27"/>
      <c r="NV17" s="27"/>
      <c r="NW17" s="27"/>
      <c r="NX17" s="27"/>
      <c r="NY17" s="27"/>
      <c r="NZ17" s="27"/>
      <c r="OA17" s="27"/>
      <c r="OB17" s="27"/>
      <c r="OC17" s="27"/>
      <c r="OD17" s="27"/>
      <c r="OE17" s="27"/>
      <c r="OF17" s="27"/>
      <c r="OG17" s="27"/>
      <c r="OH17" s="27"/>
      <c r="OI17" s="27"/>
      <c r="OJ17" s="27"/>
      <c r="OK17" s="27"/>
      <c r="OL17" s="27"/>
      <c r="OM17" s="27"/>
      <c r="ON17" s="27"/>
      <c r="OO17" s="27"/>
      <c r="OP17" s="27"/>
      <c r="OQ17" s="27"/>
      <c r="OR17" s="27"/>
      <c r="OS17" s="27"/>
      <c r="OT17" s="27"/>
      <c r="OU17" s="27"/>
      <c r="OV17" s="27"/>
      <c r="OW17" s="27"/>
      <c r="OX17" s="27"/>
      <c r="OY17" s="27"/>
      <c r="OZ17" s="27"/>
      <c r="PA17" s="27"/>
      <c r="PB17" s="27"/>
      <c r="PC17" s="27"/>
      <c r="PD17" s="27"/>
      <c r="PE17" s="27"/>
      <c r="PF17" s="27"/>
      <c r="PG17" s="27"/>
      <c r="PH17" s="27"/>
      <c r="PI17" s="27"/>
      <c r="PJ17" s="27"/>
      <c r="PK17" s="27"/>
      <c r="PL17" s="27"/>
      <c r="PM17" s="27"/>
      <c r="PN17" s="27"/>
      <c r="PO17" s="27"/>
      <c r="PP17" s="27"/>
      <c r="PQ17" s="27"/>
      <c r="PR17" s="27"/>
      <c r="PS17" s="27"/>
      <c r="PT17" s="27"/>
      <c r="PU17" s="27"/>
      <c r="PV17" s="27"/>
      <c r="PW17" s="27"/>
      <c r="PX17" s="27"/>
      <c r="PY17" s="27"/>
      <c r="PZ17" s="27"/>
      <c r="QA17" s="27"/>
      <c r="QB17" s="27"/>
      <c r="QC17" s="27"/>
      <c r="QD17" s="27"/>
      <c r="QE17" s="27"/>
      <c r="QF17" s="27"/>
      <c r="QG17" s="27"/>
      <c r="QH17" s="27"/>
      <c r="QI17" s="27"/>
      <c r="QJ17" s="27"/>
      <c r="QK17" s="27"/>
      <c r="QL17" s="27"/>
      <c r="QM17" s="27"/>
      <c r="QN17" s="27"/>
      <c r="QO17" s="27"/>
      <c r="QP17" s="27"/>
      <c r="QQ17" s="27"/>
      <c r="QR17" s="27"/>
      <c r="QS17" s="27"/>
      <c r="QT17" s="27"/>
      <c r="QU17" s="27"/>
      <c r="QV17" s="27"/>
      <c r="QW17" s="27"/>
      <c r="QX17" s="27"/>
      <c r="QY17" s="27"/>
      <c r="QZ17" s="27"/>
      <c r="RA17" s="27"/>
      <c r="RB17" s="27"/>
      <c r="RC17" s="27"/>
      <c r="RD17" s="27"/>
      <c r="RE17" s="27"/>
      <c r="RF17" s="27"/>
      <c r="RG17" s="27"/>
      <c r="RH17" s="27"/>
      <c r="RI17" s="27"/>
      <c r="RJ17" s="27"/>
      <c r="RK17" s="27"/>
      <c r="RL17" s="27"/>
      <c r="RM17" s="27"/>
      <c r="RN17" s="27"/>
      <c r="RO17" s="27"/>
      <c r="RP17" s="27"/>
      <c r="RQ17" s="27"/>
      <c r="RR17" s="27"/>
      <c r="RS17" s="27"/>
      <c r="RT17" s="27"/>
      <c r="RU17" s="27"/>
      <c r="RV17" s="27"/>
      <c r="RW17" s="27"/>
      <c r="RX17" s="27"/>
      <c r="RY17" s="27"/>
      <c r="RZ17" s="27"/>
      <c r="SA17" s="27"/>
      <c r="SB17" s="27"/>
      <c r="SC17" s="27"/>
      <c r="SD17" s="27"/>
      <c r="SE17" s="27"/>
      <c r="SF17" s="27"/>
      <c r="SG17" s="27"/>
      <c r="SH17" s="27"/>
      <c r="SI17" s="27"/>
      <c r="SJ17" s="27"/>
      <c r="SK17" s="27"/>
      <c r="SL17" s="27"/>
      <c r="SM17" s="27"/>
      <c r="SN17" s="27"/>
      <c r="SO17" s="27"/>
      <c r="SP17" s="27"/>
      <c r="SQ17" s="27"/>
      <c r="SR17" s="27"/>
      <c r="SS17" s="27"/>
      <c r="ST17" s="27"/>
      <c r="SU17" s="27"/>
      <c r="SV17" s="27"/>
      <c r="SW17" s="27"/>
      <c r="SX17" s="27"/>
      <c r="SY17" s="27"/>
      <c r="SZ17" s="27"/>
      <c r="TA17" s="27"/>
      <c r="TB17" s="27"/>
      <c r="TC17" s="27"/>
      <c r="TD17" s="27"/>
      <c r="TE17" s="27"/>
      <c r="TF17" s="27"/>
      <c r="TG17" s="27"/>
      <c r="TH17" s="27"/>
      <c r="TI17" s="27"/>
      <c r="TJ17" s="27"/>
      <c r="TK17" s="27"/>
      <c r="TL17" s="27"/>
      <c r="TM17" s="27"/>
      <c r="TN17" s="27"/>
      <c r="TO17" s="27"/>
      <c r="TP17" s="27"/>
      <c r="TQ17" s="27"/>
      <c r="TR17" s="27"/>
      <c r="TS17" s="27"/>
      <c r="TT17" s="27"/>
      <c r="TU17" s="27"/>
      <c r="TV17" s="27"/>
      <c r="TW17" s="27"/>
      <c r="TX17" s="27"/>
      <c r="TY17" s="27"/>
      <c r="TZ17" s="27"/>
      <c r="UA17" s="27"/>
      <c r="UB17" s="27"/>
      <c r="UC17" s="27"/>
      <c r="UD17" s="27"/>
      <c r="UE17" s="27"/>
      <c r="UF17" s="27"/>
      <c r="UG17" s="27"/>
      <c r="UH17" s="27"/>
      <c r="UI17" s="27"/>
      <c r="UJ17" s="27"/>
      <c r="UK17" s="27"/>
      <c r="UL17" s="27"/>
      <c r="UM17" s="27"/>
      <c r="UN17" s="27"/>
      <c r="UO17" s="27"/>
      <c r="UP17" s="27"/>
      <c r="UQ17" s="27"/>
      <c r="UR17" s="27"/>
      <c r="US17" s="27"/>
      <c r="UT17" s="27"/>
      <c r="UU17" s="27"/>
      <c r="UV17" s="27"/>
      <c r="UW17" s="27"/>
      <c r="UX17" s="27"/>
      <c r="UY17" s="27"/>
      <c r="UZ17" s="27"/>
      <c r="VA17" s="27"/>
      <c r="VB17" s="27"/>
      <c r="VC17" s="27"/>
      <c r="VD17" s="27"/>
      <c r="VE17" s="27"/>
      <c r="VF17" s="27"/>
      <c r="VG17" s="27"/>
      <c r="VH17" s="27"/>
      <c r="VI17" s="27"/>
      <c r="VJ17" s="27"/>
      <c r="VK17" s="27"/>
      <c r="VL17" s="27"/>
      <c r="VM17" s="27"/>
      <c r="VN17" s="27"/>
      <c r="VO17" s="27"/>
      <c r="VP17" s="27"/>
      <c r="VQ17" s="27"/>
      <c r="VR17" s="27"/>
      <c r="VS17" s="27"/>
      <c r="VT17" s="27"/>
      <c r="VU17" s="27"/>
      <c r="VV17" s="27"/>
      <c r="VW17" s="27"/>
      <c r="VX17" s="27"/>
      <c r="VY17" s="27"/>
      <c r="VZ17" s="27"/>
      <c r="WA17" s="27"/>
      <c r="WB17" s="27"/>
      <c r="WC17" s="27"/>
      <c r="WD17" s="27"/>
      <c r="WE17" s="27"/>
      <c r="WF17" s="27"/>
      <c r="WG17" s="27"/>
      <c r="WH17" s="27"/>
      <c r="WI17" s="27"/>
      <c r="WJ17" s="27"/>
      <c r="WK17" s="27"/>
      <c r="WL17" s="27"/>
      <c r="WM17" s="27"/>
      <c r="WN17" s="27"/>
      <c r="WO17" s="27"/>
      <c r="WP17" s="27"/>
      <c r="WQ17" s="27"/>
      <c r="WR17" s="27"/>
      <c r="WS17" s="27"/>
      <c r="WT17" s="27"/>
      <c r="WU17" s="27"/>
      <c r="WV17" s="27"/>
      <c r="WW17" s="27"/>
      <c r="WX17" s="27"/>
      <c r="WY17" s="27"/>
      <c r="WZ17" s="27"/>
      <c r="XA17" s="27"/>
      <c r="XB17" s="27"/>
      <c r="XC17" s="27"/>
      <c r="XD17" s="27"/>
      <c r="XE17" s="27"/>
      <c r="XF17" s="27"/>
      <c r="XG17" s="27"/>
      <c r="XH17" s="27"/>
      <c r="XI17" s="27"/>
      <c r="XJ17" s="27"/>
      <c r="XK17" s="27"/>
      <c r="XL17" s="27"/>
      <c r="XM17" s="27"/>
      <c r="XN17" s="27"/>
      <c r="XO17" s="27"/>
      <c r="XP17" s="27"/>
      <c r="XQ17" s="27"/>
      <c r="XR17" s="27"/>
      <c r="XS17" s="27"/>
      <c r="XT17" s="27"/>
      <c r="XU17" s="27"/>
      <c r="XV17" s="27"/>
      <c r="XW17" s="27"/>
      <c r="XX17" s="27"/>
      <c r="XY17" s="27"/>
      <c r="XZ17" s="27"/>
      <c r="YA17" s="27"/>
      <c r="YB17" s="27"/>
      <c r="YC17" s="27"/>
      <c r="YD17" s="27"/>
      <c r="YE17" s="27"/>
      <c r="YF17" s="27"/>
      <c r="YG17" s="27"/>
      <c r="YH17" s="27"/>
      <c r="YI17" s="27"/>
      <c r="YJ17" s="27"/>
      <c r="YK17" s="27"/>
      <c r="YL17" s="27"/>
      <c r="YM17" s="27"/>
      <c r="YN17" s="27"/>
      <c r="YO17" s="27"/>
      <c r="YP17" s="27"/>
      <c r="YQ17" s="27"/>
      <c r="YR17" s="27"/>
      <c r="YS17" s="27"/>
      <c r="YT17" s="27"/>
      <c r="YU17" s="27"/>
      <c r="YV17" s="27"/>
      <c r="YW17" s="27"/>
      <c r="YX17" s="27"/>
      <c r="YY17" s="27"/>
      <c r="YZ17" s="27"/>
      <c r="ZA17" s="27"/>
      <c r="ZB17" s="27"/>
      <c r="ZC17" s="27"/>
      <c r="ZD17" s="27"/>
      <c r="ZE17" s="27"/>
      <c r="ZF17" s="27"/>
      <c r="ZG17" s="27"/>
      <c r="ZH17" s="27"/>
      <c r="ZI17" s="27"/>
      <c r="ZJ17" s="27"/>
      <c r="ZK17" s="27"/>
      <c r="ZL17" s="27"/>
      <c r="ZM17" s="27"/>
      <c r="ZN17" s="27"/>
      <c r="ZO17" s="27"/>
      <c r="ZP17" s="27"/>
      <c r="ZQ17" s="27"/>
      <c r="ZR17" s="27"/>
      <c r="ZS17" s="27"/>
      <c r="ZT17" s="27"/>
      <c r="ZU17" s="27"/>
      <c r="ZV17" s="27"/>
      <c r="ZW17" s="27"/>
      <c r="ZX17" s="27"/>
      <c r="ZY17" s="27"/>
      <c r="ZZ17" s="27"/>
      <c r="AAA17" s="27"/>
      <c r="AAB17" s="27"/>
      <c r="AAC17" s="27"/>
      <c r="AAD17" s="27"/>
      <c r="AAE17" s="27"/>
      <c r="AAF17" s="27"/>
      <c r="AAG17" s="27"/>
      <c r="AAH17" s="27"/>
      <c r="AAI17" s="27"/>
      <c r="AAJ17" s="27"/>
      <c r="AAK17" s="27"/>
      <c r="AAL17" s="27"/>
      <c r="AAM17" s="27"/>
      <c r="AAN17" s="27"/>
      <c r="AAO17" s="27"/>
      <c r="AAP17" s="27"/>
      <c r="AAQ17" s="27"/>
      <c r="AAR17" s="27"/>
      <c r="AAS17" s="27"/>
      <c r="AAT17" s="27"/>
      <c r="AAU17" s="27"/>
      <c r="AAV17" s="27"/>
      <c r="AAW17" s="27"/>
      <c r="AAX17" s="27"/>
      <c r="AAY17" s="27"/>
      <c r="AAZ17" s="27"/>
      <c r="ABA17" s="27"/>
      <c r="ABB17" s="27"/>
      <c r="ABC17" s="27"/>
      <c r="ABD17" s="27"/>
      <c r="ABE17" s="27"/>
      <c r="ABF17" s="27"/>
      <c r="ABG17" s="27"/>
      <c r="ABH17" s="27"/>
      <c r="ABI17" s="27"/>
      <c r="ABJ17" s="27"/>
      <c r="ABK17" s="27"/>
      <c r="ABL17" s="27"/>
      <c r="ABM17" s="27"/>
      <c r="ABN17" s="27"/>
      <c r="ABO17" s="27"/>
      <c r="ABP17" s="27"/>
      <c r="ABQ17" s="27"/>
      <c r="ABR17" s="27"/>
      <c r="ABS17" s="27"/>
      <c r="ABT17" s="27"/>
      <c r="ABU17" s="27"/>
      <c r="ABV17" s="27"/>
      <c r="ABW17" s="27"/>
      <c r="ABX17" s="27"/>
      <c r="ABY17" s="27"/>
      <c r="ABZ17" s="27"/>
      <c r="ACA17" s="27"/>
      <c r="ACB17" s="27"/>
      <c r="ACC17" s="27"/>
      <c r="ACD17" s="27"/>
      <c r="ACE17" s="27"/>
      <c r="ACF17" s="27"/>
      <c r="ACG17" s="27"/>
      <c r="ACH17" s="27"/>
      <c r="ACI17" s="27"/>
      <c r="ACJ17" s="27"/>
      <c r="ACK17" s="27"/>
      <c r="ACL17" s="27"/>
      <c r="ACM17" s="27"/>
      <c r="ACN17" s="27"/>
      <c r="ACO17" s="27"/>
      <c r="ACP17" s="27"/>
      <c r="ACQ17" s="27"/>
      <c r="ACR17" s="27"/>
      <c r="ACS17" s="27"/>
      <c r="ACT17" s="27"/>
      <c r="ACU17" s="27"/>
      <c r="ACV17" s="27"/>
      <c r="ACW17" s="27"/>
      <c r="ACX17" s="27"/>
      <c r="ACY17" s="27"/>
      <c r="ACZ17" s="27"/>
      <c r="ADA17" s="27"/>
      <c r="ADB17" s="27"/>
      <c r="ADC17" s="27"/>
      <c r="ADD17" s="27"/>
      <c r="ADE17" s="27"/>
      <c r="ADF17" s="27"/>
      <c r="ADG17" s="27"/>
      <c r="ADH17" s="27"/>
      <c r="ADI17" s="27"/>
      <c r="ADJ17" s="27"/>
      <c r="ADK17" s="27"/>
      <c r="ADL17" s="27"/>
      <c r="ADM17" s="27"/>
      <c r="ADN17" s="27"/>
      <c r="ADO17" s="27"/>
      <c r="ADP17" s="27"/>
      <c r="ADQ17" s="27"/>
      <c r="ADR17" s="27"/>
      <c r="ADS17" s="27"/>
      <c r="ADT17" s="27"/>
      <c r="ADU17" s="27"/>
      <c r="ADV17" s="27"/>
      <c r="ADW17" s="27"/>
      <c r="ADX17" s="27"/>
      <c r="ADY17" s="27"/>
      <c r="ADZ17" s="27"/>
      <c r="AEA17" s="27"/>
      <c r="AEB17" s="27"/>
      <c r="AEC17" s="27"/>
      <c r="AED17" s="27"/>
      <c r="AEE17" s="27"/>
      <c r="AEF17" s="27"/>
      <c r="AEG17" s="27"/>
      <c r="AEH17" s="27"/>
      <c r="AEI17" s="27"/>
      <c r="AEJ17" s="27"/>
      <c r="AEK17" s="27"/>
      <c r="AEL17" s="27"/>
      <c r="AEM17" s="27"/>
      <c r="AEN17" s="27"/>
      <c r="AEO17" s="27"/>
      <c r="AEP17" s="27"/>
      <c r="AEQ17" s="27"/>
      <c r="AER17" s="27"/>
      <c r="AES17" s="27"/>
      <c r="AET17" s="27"/>
      <c r="AEU17" s="27"/>
      <c r="AEV17" s="27"/>
      <c r="AEW17" s="27"/>
      <c r="AEX17" s="27"/>
      <c r="AEY17" s="27"/>
      <c r="AEZ17" s="27"/>
      <c r="AFA17" s="27"/>
      <c r="AFB17" s="27"/>
      <c r="AFC17" s="27"/>
      <c r="AFD17" s="27"/>
      <c r="AFE17" s="27"/>
      <c r="AFF17" s="27"/>
      <c r="AFG17" s="27"/>
      <c r="AFH17" s="27"/>
      <c r="AFI17" s="27"/>
      <c r="AFJ17" s="27"/>
      <c r="AFK17" s="27"/>
      <c r="AFL17" s="27"/>
      <c r="AFM17" s="27"/>
      <c r="AFN17" s="27"/>
      <c r="AFO17" s="27"/>
      <c r="AFP17" s="27"/>
      <c r="AFQ17" s="27"/>
      <c r="AFR17" s="27"/>
      <c r="AFS17" s="27"/>
      <c r="AFT17" s="27"/>
      <c r="AFU17" s="27"/>
      <c r="AFV17" s="27"/>
      <c r="AFW17" s="27"/>
      <c r="AFX17" s="27"/>
      <c r="AFY17" s="27"/>
      <c r="AFZ17" s="27"/>
      <c r="AGA17" s="27"/>
      <c r="AGB17" s="27"/>
      <c r="AGC17" s="27"/>
      <c r="AGD17" s="27"/>
      <c r="AGE17" s="27"/>
      <c r="AGF17" s="27"/>
      <c r="AGG17" s="27"/>
      <c r="AGH17" s="27"/>
      <c r="AGI17" s="27"/>
      <c r="AGJ17" s="27"/>
      <c r="AGK17" s="27"/>
      <c r="AGL17" s="27"/>
      <c r="AGM17" s="27"/>
      <c r="AGN17" s="27"/>
      <c r="AGO17" s="27"/>
      <c r="AGP17" s="27"/>
      <c r="AGQ17" s="27"/>
      <c r="AGR17" s="27"/>
      <c r="AGS17" s="27"/>
      <c r="AGT17" s="27"/>
      <c r="AGU17" s="27"/>
      <c r="AGV17" s="27"/>
      <c r="AGW17" s="27"/>
      <c r="AGX17" s="27"/>
      <c r="AGY17" s="27"/>
      <c r="AGZ17" s="27"/>
      <c r="AHA17" s="27"/>
      <c r="AHB17" s="27"/>
      <c r="AHC17" s="27"/>
      <c r="AHD17" s="27"/>
      <c r="AHE17" s="27"/>
      <c r="AHF17" s="27"/>
      <c r="AHG17" s="27"/>
      <c r="AHH17" s="27"/>
      <c r="AHI17" s="27"/>
      <c r="AHJ17" s="27"/>
      <c r="AHK17" s="27"/>
      <c r="AHL17" s="27"/>
      <c r="AHM17" s="27"/>
      <c r="AHN17" s="27"/>
      <c r="AHO17" s="27"/>
      <c r="AHP17" s="27"/>
      <c r="AHQ17" s="27"/>
      <c r="AHR17" s="27"/>
      <c r="AHS17" s="27"/>
      <c r="AHT17" s="27"/>
      <c r="AHU17" s="27"/>
      <c r="AHV17" s="27"/>
      <c r="AHW17" s="27"/>
      <c r="AHX17" s="27"/>
      <c r="AHY17" s="27"/>
      <c r="AHZ17" s="27"/>
      <c r="AIA17" s="27"/>
      <c r="AIB17" s="27"/>
      <c r="AIC17" s="27"/>
      <c r="AID17" s="27"/>
      <c r="AIE17" s="27"/>
      <c r="AIF17" s="27"/>
      <c r="AIG17" s="27"/>
      <c r="AIH17" s="27"/>
      <c r="AII17" s="27"/>
      <c r="AIJ17" s="27"/>
      <c r="AIK17" s="27"/>
      <c r="AIL17" s="27"/>
      <c r="AIM17" s="27"/>
      <c r="AIN17" s="27"/>
      <c r="AIO17" s="27"/>
      <c r="AIP17" s="27"/>
      <c r="AIQ17" s="27"/>
      <c r="AIR17" s="27"/>
      <c r="AIS17" s="27"/>
      <c r="AIT17" s="27"/>
      <c r="AIU17" s="27"/>
      <c r="AIV17" s="27"/>
      <c r="AIW17" s="27"/>
      <c r="AIX17" s="27"/>
      <c r="AIY17" s="27"/>
      <c r="AIZ17" s="27"/>
      <c r="AJA17" s="27"/>
      <c r="AJB17" s="27"/>
      <c r="AJC17" s="27"/>
      <c r="AJD17" s="27"/>
      <c r="AJE17" s="27"/>
      <c r="AJF17" s="27"/>
      <c r="AJG17" s="27"/>
      <c r="AJH17" s="27"/>
      <c r="AJI17" s="27"/>
      <c r="AJJ17" s="27"/>
      <c r="AJK17" s="27"/>
      <c r="AJL17" s="27"/>
      <c r="AJM17" s="27"/>
      <c r="AJN17" s="27"/>
      <c r="AJO17" s="27"/>
      <c r="AJP17" s="27"/>
      <c r="AJQ17" s="27"/>
      <c r="AJR17" s="27"/>
      <c r="AJS17" s="27"/>
      <c r="AJT17" s="27"/>
      <c r="AJU17" s="27"/>
      <c r="AJV17" s="27"/>
      <c r="AJW17" s="27"/>
      <c r="AJX17" s="27"/>
      <c r="AJY17" s="27"/>
      <c r="AJZ17" s="27"/>
      <c r="AKA17" s="27"/>
      <c r="AKB17" s="27"/>
      <c r="AKC17" s="27"/>
      <c r="AKD17" s="27"/>
      <c r="AKE17" s="27"/>
      <c r="AKF17" s="27"/>
      <c r="AKG17" s="27"/>
      <c r="AKH17" s="27"/>
      <c r="AKI17" s="27"/>
      <c r="AKJ17" s="27"/>
      <c r="AKK17" s="27"/>
      <c r="AKL17" s="27"/>
      <c r="AKM17" s="27"/>
      <c r="AKN17" s="27"/>
      <c r="AKO17" s="27"/>
      <c r="AKP17" s="27"/>
      <c r="AKQ17" s="27"/>
      <c r="AKR17" s="27"/>
      <c r="AKS17" s="27"/>
      <c r="AKT17" s="27"/>
      <c r="AKU17" s="27"/>
      <c r="AKV17" s="27"/>
      <c r="AKW17" s="27"/>
      <c r="AKX17" s="27"/>
      <c r="AKY17" s="27"/>
      <c r="AKZ17" s="27"/>
      <c r="ALA17" s="27"/>
      <c r="ALB17" s="27"/>
      <c r="ALC17" s="27"/>
      <c r="ALD17" s="27"/>
      <c r="ALE17" s="27"/>
      <c r="ALF17" s="27"/>
      <c r="ALG17" s="27"/>
      <c r="ALH17" s="27"/>
      <c r="ALI17" s="27"/>
      <c r="ALJ17" s="27"/>
      <c r="ALK17" s="27"/>
      <c r="ALL17" s="27"/>
      <c r="ALM17" s="27"/>
      <c r="ALN17" s="27"/>
      <c r="ALO17" s="27"/>
      <c r="ALP17" s="27"/>
      <c r="ALQ17" s="27"/>
      <c r="ALR17" s="27"/>
      <c r="ALS17" s="27"/>
      <c r="ALT17" s="27"/>
      <c r="ALU17" s="27"/>
      <c r="ALV17" s="27"/>
      <c r="ALW17" s="27"/>
      <c r="ALX17" s="27"/>
      <c r="ALY17" s="27"/>
      <c r="ALZ17" s="27"/>
      <c r="AMA17" s="27"/>
      <c r="AMB17" s="27"/>
      <c r="AMC17" s="27"/>
      <c r="AMD17" s="27"/>
      <c r="AME17" s="27"/>
      <c r="AMF17" s="27"/>
      <c r="AMG17" s="27"/>
      <c r="AMH17" s="27"/>
    </row>
    <row r="18" spans="1:1022" customFormat="1" ht="30.75" customHeight="1" x14ac:dyDescent="0.25">
      <c r="A18" s="195">
        <v>3</v>
      </c>
      <c r="B18" s="196" t="s">
        <v>51</v>
      </c>
      <c r="C18" s="196" t="s">
        <v>52</v>
      </c>
      <c r="D18" s="196" t="s">
        <v>34</v>
      </c>
      <c r="E18" s="195" t="s">
        <v>31</v>
      </c>
      <c r="F18" s="198">
        <v>750</v>
      </c>
      <c r="G18" s="195">
        <v>1</v>
      </c>
      <c r="H18" s="57" t="s">
        <v>0</v>
      </c>
      <c r="I18" s="57" t="s">
        <v>1</v>
      </c>
      <c r="J18" s="57" t="s">
        <v>2</v>
      </c>
      <c r="K18" s="58" t="s">
        <v>3</v>
      </c>
      <c r="L18" s="59" t="s">
        <v>35</v>
      </c>
      <c r="M18" s="60" t="s">
        <v>36</v>
      </c>
      <c r="N18" s="61" t="s">
        <v>6</v>
      </c>
      <c r="O18" s="57" t="s">
        <v>1</v>
      </c>
      <c r="P18" s="2" t="s">
        <v>1728</v>
      </c>
      <c r="Q18" s="58" t="s">
        <v>7</v>
      </c>
      <c r="R18" s="42" t="s">
        <v>1729</v>
      </c>
      <c r="S18" s="59" t="s">
        <v>8</v>
      </c>
      <c r="T18" s="192"/>
      <c r="U18" s="200"/>
      <c r="V18" s="192"/>
      <c r="W18" s="202"/>
      <c r="X18" s="202"/>
      <c r="Y18" s="203"/>
      <c r="Z18" s="203"/>
      <c r="AA18" s="191"/>
      <c r="AB18" s="62"/>
      <c r="AC18" s="62"/>
      <c r="AD18" s="62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/>
      <c r="IY18" s="27"/>
      <c r="IZ18" s="27"/>
      <c r="JA18" s="27"/>
      <c r="JB18" s="27"/>
      <c r="JC18" s="27"/>
      <c r="JD18" s="27"/>
      <c r="JE18" s="27"/>
      <c r="JF18" s="27"/>
      <c r="JG18" s="27"/>
      <c r="JH18" s="27"/>
      <c r="JI18" s="27"/>
      <c r="JJ18" s="27"/>
      <c r="JK18" s="27"/>
      <c r="JL18" s="27"/>
      <c r="JM18" s="27"/>
      <c r="JN18" s="27"/>
      <c r="JO18" s="27"/>
      <c r="JP18" s="27"/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7"/>
      <c r="KI18" s="27"/>
      <c r="KJ18" s="27"/>
      <c r="KK18" s="27"/>
      <c r="KL18" s="27"/>
      <c r="KM18" s="27"/>
      <c r="KN18" s="27"/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  <c r="LC18" s="27"/>
      <c r="LD18" s="27"/>
      <c r="LE18" s="27"/>
      <c r="LF18" s="27"/>
      <c r="LG18" s="27"/>
      <c r="LH18" s="27"/>
      <c r="LI18" s="27"/>
      <c r="LJ18" s="27"/>
      <c r="LK18" s="27"/>
      <c r="LL18" s="27"/>
      <c r="LM18" s="27"/>
      <c r="LN18" s="27"/>
      <c r="LO18" s="27"/>
      <c r="LP18" s="27"/>
      <c r="LQ18" s="27"/>
      <c r="LR18" s="27"/>
      <c r="LS18" s="27"/>
      <c r="LT18" s="27"/>
      <c r="LU18" s="27"/>
      <c r="LV18" s="27"/>
      <c r="LW18" s="27"/>
      <c r="LX18" s="27"/>
      <c r="LY18" s="27"/>
      <c r="LZ18" s="27"/>
      <c r="MA18" s="27"/>
      <c r="MB18" s="27"/>
      <c r="MC18" s="27"/>
      <c r="MD18" s="27"/>
      <c r="ME18" s="27"/>
      <c r="MF18" s="27"/>
      <c r="MG18" s="27"/>
      <c r="MH18" s="27"/>
      <c r="MI18" s="27"/>
      <c r="MJ18" s="27"/>
      <c r="MK18" s="27"/>
      <c r="ML18" s="27"/>
      <c r="MM18" s="27"/>
      <c r="MN18" s="27"/>
      <c r="MO18" s="27"/>
      <c r="MP18" s="27"/>
      <c r="MQ18" s="27"/>
      <c r="MR18" s="27"/>
      <c r="MS18" s="27"/>
      <c r="MT18" s="27"/>
      <c r="MU18" s="27"/>
      <c r="MV18" s="27"/>
      <c r="MW18" s="27"/>
      <c r="MX18" s="27"/>
      <c r="MY18" s="27"/>
      <c r="MZ18" s="27"/>
      <c r="NA18" s="27"/>
      <c r="NB18" s="27"/>
      <c r="NC18" s="27"/>
      <c r="ND18" s="27"/>
      <c r="NE18" s="27"/>
      <c r="NF18" s="27"/>
      <c r="NG18" s="27"/>
      <c r="NH18" s="27"/>
      <c r="NI18" s="27"/>
      <c r="NJ18" s="27"/>
      <c r="NK18" s="27"/>
      <c r="NL18" s="27"/>
      <c r="NM18" s="27"/>
      <c r="NN18" s="27"/>
      <c r="NO18" s="27"/>
      <c r="NP18" s="27"/>
      <c r="NQ18" s="27"/>
      <c r="NR18" s="27"/>
      <c r="NS18" s="27"/>
      <c r="NT18" s="27"/>
      <c r="NU18" s="27"/>
      <c r="NV18" s="27"/>
      <c r="NW18" s="27"/>
      <c r="NX18" s="27"/>
      <c r="NY18" s="27"/>
      <c r="NZ18" s="27"/>
      <c r="OA18" s="27"/>
      <c r="OB18" s="27"/>
      <c r="OC18" s="27"/>
      <c r="OD18" s="27"/>
      <c r="OE18" s="27"/>
      <c r="OF18" s="27"/>
      <c r="OG18" s="27"/>
      <c r="OH18" s="27"/>
      <c r="OI18" s="27"/>
      <c r="OJ18" s="27"/>
      <c r="OK18" s="27"/>
      <c r="OL18" s="27"/>
      <c r="OM18" s="27"/>
      <c r="ON18" s="27"/>
      <c r="OO18" s="27"/>
      <c r="OP18" s="27"/>
      <c r="OQ18" s="27"/>
      <c r="OR18" s="27"/>
      <c r="OS18" s="27"/>
      <c r="OT18" s="27"/>
      <c r="OU18" s="27"/>
      <c r="OV18" s="27"/>
      <c r="OW18" s="27"/>
      <c r="OX18" s="27"/>
      <c r="OY18" s="27"/>
      <c r="OZ18" s="27"/>
      <c r="PA18" s="27"/>
      <c r="PB18" s="27"/>
      <c r="PC18" s="27"/>
      <c r="PD18" s="27"/>
      <c r="PE18" s="27"/>
      <c r="PF18" s="27"/>
      <c r="PG18" s="27"/>
      <c r="PH18" s="27"/>
      <c r="PI18" s="27"/>
      <c r="PJ18" s="27"/>
      <c r="PK18" s="27"/>
      <c r="PL18" s="27"/>
      <c r="PM18" s="27"/>
      <c r="PN18" s="27"/>
      <c r="PO18" s="27"/>
      <c r="PP18" s="27"/>
      <c r="PQ18" s="27"/>
      <c r="PR18" s="27"/>
      <c r="PS18" s="27"/>
      <c r="PT18" s="27"/>
      <c r="PU18" s="27"/>
      <c r="PV18" s="27"/>
      <c r="PW18" s="27"/>
      <c r="PX18" s="27"/>
      <c r="PY18" s="27"/>
      <c r="PZ18" s="27"/>
      <c r="QA18" s="27"/>
      <c r="QB18" s="27"/>
      <c r="QC18" s="27"/>
      <c r="QD18" s="27"/>
      <c r="QE18" s="27"/>
      <c r="QF18" s="27"/>
      <c r="QG18" s="27"/>
      <c r="QH18" s="27"/>
      <c r="QI18" s="27"/>
      <c r="QJ18" s="27"/>
      <c r="QK18" s="27"/>
      <c r="QL18" s="27"/>
      <c r="QM18" s="27"/>
      <c r="QN18" s="27"/>
      <c r="QO18" s="27"/>
      <c r="QP18" s="27"/>
      <c r="QQ18" s="27"/>
      <c r="QR18" s="27"/>
      <c r="QS18" s="27"/>
      <c r="QT18" s="27"/>
      <c r="QU18" s="27"/>
      <c r="QV18" s="27"/>
      <c r="QW18" s="27"/>
      <c r="QX18" s="27"/>
      <c r="QY18" s="27"/>
      <c r="QZ18" s="27"/>
      <c r="RA18" s="27"/>
      <c r="RB18" s="27"/>
      <c r="RC18" s="27"/>
      <c r="RD18" s="27"/>
      <c r="RE18" s="27"/>
      <c r="RF18" s="27"/>
      <c r="RG18" s="27"/>
      <c r="RH18" s="27"/>
      <c r="RI18" s="27"/>
      <c r="RJ18" s="27"/>
      <c r="RK18" s="27"/>
      <c r="RL18" s="27"/>
      <c r="RM18" s="27"/>
      <c r="RN18" s="27"/>
      <c r="RO18" s="27"/>
      <c r="RP18" s="27"/>
      <c r="RQ18" s="27"/>
      <c r="RR18" s="27"/>
      <c r="RS18" s="27"/>
      <c r="RT18" s="27"/>
      <c r="RU18" s="27"/>
      <c r="RV18" s="27"/>
      <c r="RW18" s="27"/>
      <c r="RX18" s="27"/>
      <c r="RY18" s="27"/>
      <c r="RZ18" s="27"/>
      <c r="SA18" s="27"/>
      <c r="SB18" s="27"/>
      <c r="SC18" s="27"/>
      <c r="SD18" s="27"/>
      <c r="SE18" s="27"/>
      <c r="SF18" s="27"/>
      <c r="SG18" s="27"/>
      <c r="SH18" s="27"/>
      <c r="SI18" s="27"/>
      <c r="SJ18" s="27"/>
      <c r="SK18" s="27"/>
      <c r="SL18" s="27"/>
      <c r="SM18" s="27"/>
      <c r="SN18" s="27"/>
      <c r="SO18" s="27"/>
      <c r="SP18" s="27"/>
      <c r="SQ18" s="27"/>
      <c r="SR18" s="27"/>
      <c r="SS18" s="27"/>
      <c r="ST18" s="27"/>
      <c r="SU18" s="27"/>
      <c r="SV18" s="27"/>
      <c r="SW18" s="27"/>
      <c r="SX18" s="27"/>
      <c r="SY18" s="27"/>
      <c r="SZ18" s="27"/>
      <c r="TA18" s="27"/>
      <c r="TB18" s="27"/>
      <c r="TC18" s="27"/>
      <c r="TD18" s="27"/>
      <c r="TE18" s="27"/>
      <c r="TF18" s="27"/>
      <c r="TG18" s="27"/>
      <c r="TH18" s="27"/>
      <c r="TI18" s="27"/>
      <c r="TJ18" s="27"/>
      <c r="TK18" s="27"/>
      <c r="TL18" s="27"/>
      <c r="TM18" s="27"/>
      <c r="TN18" s="27"/>
      <c r="TO18" s="27"/>
      <c r="TP18" s="27"/>
      <c r="TQ18" s="27"/>
      <c r="TR18" s="27"/>
      <c r="TS18" s="27"/>
      <c r="TT18" s="27"/>
      <c r="TU18" s="27"/>
      <c r="TV18" s="27"/>
      <c r="TW18" s="27"/>
      <c r="TX18" s="27"/>
      <c r="TY18" s="27"/>
      <c r="TZ18" s="27"/>
      <c r="UA18" s="27"/>
      <c r="UB18" s="27"/>
      <c r="UC18" s="27"/>
      <c r="UD18" s="27"/>
      <c r="UE18" s="27"/>
      <c r="UF18" s="27"/>
      <c r="UG18" s="27"/>
      <c r="UH18" s="27"/>
      <c r="UI18" s="27"/>
      <c r="UJ18" s="27"/>
      <c r="UK18" s="27"/>
      <c r="UL18" s="27"/>
      <c r="UM18" s="27"/>
      <c r="UN18" s="27"/>
      <c r="UO18" s="27"/>
      <c r="UP18" s="27"/>
      <c r="UQ18" s="27"/>
      <c r="UR18" s="27"/>
      <c r="US18" s="27"/>
      <c r="UT18" s="27"/>
      <c r="UU18" s="27"/>
      <c r="UV18" s="27"/>
      <c r="UW18" s="27"/>
      <c r="UX18" s="27"/>
      <c r="UY18" s="27"/>
      <c r="UZ18" s="27"/>
      <c r="VA18" s="27"/>
      <c r="VB18" s="27"/>
      <c r="VC18" s="27"/>
      <c r="VD18" s="27"/>
      <c r="VE18" s="27"/>
      <c r="VF18" s="27"/>
      <c r="VG18" s="27"/>
      <c r="VH18" s="27"/>
      <c r="VI18" s="27"/>
      <c r="VJ18" s="27"/>
      <c r="VK18" s="27"/>
      <c r="VL18" s="27"/>
      <c r="VM18" s="27"/>
      <c r="VN18" s="27"/>
      <c r="VO18" s="27"/>
      <c r="VP18" s="27"/>
      <c r="VQ18" s="27"/>
      <c r="VR18" s="27"/>
      <c r="VS18" s="27"/>
      <c r="VT18" s="27"/>
      <c r="VU18" s="27"/>
      <c r="VV18" s="27"/>
      <c r="VW18" s="27"/>
      <c r="VX18" s="27"/>
      <c r="VY18" s="27"/>
      <c r="VZ18" s="27"/>
      <c r="WA18" s="27"/>
      <c r="WB18" s="27"/>
      <c r="WC18" s="27"/>
      <c r="WD18" s="27"/>
      <c r="WE18" s="27"/>
      <c r="WF18" s="27"/>
      <c r="WG18" s="27"/>
      <c r="WH18" s="27"/>
      <c r="WI18" s="27"/>
      <c r="WJ18" s="27"/>
      <c r="WK18" s="27"/>
      <c r="WL18" s="27"/>
      <c r="WM18" s="27"/>
      <c r="WN18" s="27"/>
      <c r="WO18" s="27"/>
      <c r="WP18" s="27"/>
      <c r="WQ18" s="27"/>
      <c r="WR18" s="27"/>
      <c r="WS18" s="27"/>
      <c r="WT18" s="27"/>
      <c r="WU18" s="27"/>
      <c r="WV18" s="27"/>
      <c r="WW18" s="27"/>
      <c r="WX18" s="27"/>
      <c r="WY18" s="27"/>
      <c r="WZ18" s="27"/>
      <c r="XA18" s="27"/>
      <c r="XB18" s="27"/>
      <c r="XC18" s="27"/>
      <c r="XD18" s="27"/>
      <c r="XE18" s="27"/>
      <c r="XF18" s="27"/>
      <c r="XG18" s="27"/>
      <c r="XH18" s="27"/>
      <c r="XI18" s="27"/>
      <c r="XJ18" s="27"/>
      <c r="XK18" s="27"/>
      <c r="XL18" s="27"/>
      <c r="XM18" s="27"/>
      <c r="XN18" s="27"/>
      <c r="XO18" s="27"/>
      <c r="XP18" s="27"/>
      <c r="XQ18" s="27"/>
      <c r="XR18" s="27"/>
      <c r="XS18" s="27"/>
      <c r="XT18" s="27"/>
      <c r="XU18" s="27"/>
      <c r="XV18" s="27"/>
      <c r="XW18" s="27"/>
      <c r="XX18" s="27"/>
      <c r="XY18" s="27"/>
      <c r="XZ18" s="27"/>
      <c r="YA18" s="27"/>
      <c r="YB18" s="27"/>
      <c r="YC18" s="27"/>
      <c r="YD18" s="27"/>
      <c r="YE18" s="27"/>
      <c r="YF18" s="27"/>
      <c r="YG18" s="27"/>
      <c r="YH18" s="27"/>
      <c r="YI18" s="27"/>
      <c r="YJ18" s="27"/>
      <c r="YK18" s="27"/>
      <c r="YL18" s="27"/>
      <c r="YM18" s="27"/>
      <c r="YN18" s="27"/>
      <c r="YO18" s="27"/>
      <c r="YP18" s="27"/>
      <c r="YQ18" s="27"/>
      <c r="YR18" s="27"/>
      <c r="YS18" s="27"/>
      <c r="YT18" s="27"/>
      <c r="YU18" s="27"/>
      <c r="YV18" s="27"/>
      <c r="YW18" s="27"/>
      <c r="YX18" s="27"/>
      <c r="YY18" s="27"/>
      <c r="YZ18" s="27"/>
      <c r="ZA18" s="27"/>
      <c r="ZB18" s="27"/>
      <c r="ZC18" s="27"/>
      <c r="ZD18" s="27"/>
      <c r="ZE18" s="27"/>
      <c r="ZF18" s="27"/>
      <c r="ZG18" s="27"/>
      <c r="ZH18" s="27"/>
      <c r="ZI18" s="27"/>
      <c r="ZJ18" s="27"/>
      <c r="ZK18" s="27"/>
      <c r="ZL18" s="27"/>
      <c r="ZM18" s="27"/>
      <c r="ZN18" s="27"/>
      <c r="ZO18" s="27"/>
      <c r="ZP18" s="27"/>
      <c r="ZQ18" s="27"/>
      <c r="ZR18" s="27"/>
      <c r="ZS18" s="27"/>
      <c r="ZT18" s="27"/>
      <c r="ZU18" s="27"/>
      <c r="ZV18" s="27"/>
      <c r="ZW18" s="27"/>
      <c r="ZX18" s="27"/>
      <c r="ZY18" s="27"/>
      <c r="ZZ18" s="27"/>
      <c r="AAA18" s="27"/>
      <c r="AAB18" s="27"/>
      <c r="AAC18" s="27"/>
      <c r="AAD18" s="27"/>
      <c r="AAE18" s="27"/>
      <c r="AAF18" s="27"/>
      <c r="AAG18" s="27"/>
      <c r="AAH18" s="27"/>
      <c r="AAI18" s="27"/>
      <c r="AAJ18" s="27"/>
      <c r="AAK18" s="27"/>
      <c r="AAL18" s="27"/>
      <c r="AAM18" s="27"/>
      <c r="AAN18" s="27"/>
      <c r="AAO18" s="27"/>
      <c r="AAP18" s="27"/>
      <c r="AAQ18" s="27"/>
      <c r="AAR18" s="27"/>
      <c r="AAS18" s="27"/>
      <c r="AAT18" s="27"/>
      <c r="AAU18" s="27"/>
      <c r="AAV18" s="27"/>
      <c r="AAW18" s="27"/>
      <c r="AAX18" s="27"/>
      <c r="AAY18" s="27"/>
      <c r="AAZ18" s="27"/>
      <c r="ABA18" s="27"/>
      <c r="ABB18" s="27"/>
      <c r="ABC18" s="27"/>
      <c r="ABD18" s="27"/>
      <c r="ABE18" s="27"/>
      <c r="ABF18" s="27"/>
      <c r="ABG18" s="27"/>
      <c r="ABH18" s="27"/>
      <c r="ABI18" s="27"/>
      <c r="ABJ18" s="27"/>
      <c r="ABK18" s="27"/>
      <c r="ABL18" s="27"/>
      <c r="ABM18" s="27"/>
      <c r="ABN18" s="27"/>
      <c r="ABO18" s="27"/>
      <c r="ABP18" s="27"/>
      <c r="ABQ18" s="27"/>
      <c r="ABR18" s="27"/>
      <c r="ABS18" s="27"/>
      <c r="ABT18" s="27"/>
      <c r="ABU18" s="27"/>
      <c r="ABV18" s="27"/>
      <c r="ABW18" s="27"/>
      <c r="ABX18" s="27"/>
      <c r="ABY18" s="27"/>
      <c r="ABZ18" s="27"/>
      <c r="ACA18" s="27"/>
      <c r="ACB18" s="27"/>
      <c r="ACC18" s="27"/>
      <c r="ACD18" s="27"/>
      <c r="ACE18" s="27"/>
      <c r="ACF18" s="27"/>
      <c r="ACG18" s="27"/>
      <c r="ACH18" s="27"/>
      <c r="ACI18" s="27"/>
      <c r="ACJ18" s="27"/>
      <c r="ACK18" s="27"/>
      <c r="ACL18" s="27"/>
      <c r="ACM18" s="27"/>
      <c r="ACN18" s="27"/>
      <c r="ACO18" s="27"/>
      <c r="ACP18" s="27"/>
      <c r="ACQ18" s="27"/>
      <c r="ACR18" s="27"/>
      <c r="ACS18" s="27"/>
      <c r="ACT18" s="27"/>
      <c r="ACU18" s="27"/>
      <c r="ACV18" s="27"/>
      <c r="ACW18" s="27"/>
      <c r="ACX18" s="27"/>
      <c r="ACY18" s="27"/>
      <c r="ACZ18" s="27"/>
      <c r="ADA18" s="27"/>
      <c r="ADB18" s="27"/>
      <c r="ADC18" s="27"/>
      <c r="ADD18" s="27"/>
      <c r="ADE18" s="27"/>
      <c r="ADF18" s="27"/>
      <c r="ADG18" s="27"/>
      <c r="ADH18" s="27"/>
      <c r="ADI18" s="27"/>
      <c r="ADJ18" s="27"/>
      <c r="ADK18" s="27"/>
      <c r="ADL18" s="27"/>
      <c r="ADM18" s="27"/>
      <c r="ADN18" s="27"/>
      <c r="ADO18" s="27"/>
      <c r="ADP18" s="27"/>
      <c r="ADQ18" s="27"/>
      <c r="ADR18" s="27"/>
      <c r="ADS18" s="27"/>
      <c r="ADT18" s="27"/>
      <c r="ADU18" s="27"/>
      <c r="ADV18" s="27"/>
      <c r="ADW18" s="27"/>
      <c r="ADX18" s="27"/>
      <c r="ADY18" s="27"/>
      <c r="ADZ18" s="27"/>
      <c r="AEA18" s="27"/>
      <c r="AEB18" s="27"/>
      <c r="AEC18" s="27"/>
      <c r="AED18" s="27"/>
      <c r="AEE18" s="27"/>
      <c r="AEF18" s="27"/>
      <c r="AEG18" s="27"/>
      <c r="AEH18" s="27"/>
      <c r="AEI18" s="27"/>
      <c r="AEJ18" s="27"/>
      <c r="AEK18" s="27"/>
      <c r="AEL18" s="27"/>
      <c r="AEM18" s="27"/>
      <c r="AEN18" s="27"/>
      <c r="AEO18" s="27"/>
      <c r="AEP18" s="27"/>
      <c r="AEQ18" s="27"/>
      <c r="AER18" s="27"/>
      <c r="AES18" s="27"/>
      <c r="AET18" s="27"/>
      <c r="AEU18" s="27"/>
      <c r="AEV18" s="27"/>
      <c r="AEW18" s="27"/>
      <c r="AEX18" s="27"/>
      <c r="AEY18" s="27"/>
      <c r="AEZ18" s="27"/>
      <c r="AFA18" s="27"/>
      <c r="AFB18" s="27"/>
      <c r="AFC18" s="27"/>
      <c r="AFD18" s="27"/>
      <c r="AFE18" s="27"/>
      <c r="AFF18" s="27"/>
      <c r="AFG18" s="27"/>
      <c r="AFH18" s="27"/>
      <c r="AFI18" s="27"/>
      <c r="AFJ18" s="27"/>
      <c r="AFK18" s="27"/>
      <c r="AFL18" s="27"/>
      <c r="AFM18" s="27"/>
      <c r="AFN18" s="27"/>
      <c r="AFO18" s="27"/>
      <c r="AFP18" s="27"/>
      <c r="AFQ18" s="27"/>
      <c r="AFR18" s="27"/>
      <c r="AFS18" s="27"/>
      <c r="AFT18" s="27"/>
      <c r="AFU18" s="27"/>
      <c r="AFV18" s="27"/>
      <c r="AFW18" s="27"/>
      <c r="AFX18" s="27"/>
      <c r="AFY18" s="27"/>
      <c r="AFZ18" s="27"/>
      <c r="AGA18" s="27"/>
      <c r="AGB18" s="27"/>
      <c r="AGC18" s="27"/>
      <c r="AGD18" s="27"/>
      <c r="AGE18" s="27"/>
      <c r="AGF18" s="27"/>
      <c r="AGG18" s="27"/>
      <c r="AGH18" s="27"/>
      <c r="AGI18" s="27"/>
      <c r="AGJ18" s="27"/>
      <c r="AGK18" s="27"/>
      <c r="AGL18" s="27"/>
      <c r="AGM18" s="27"/>
      <c r="AGN18" s="27"/>
      <c r="AGO18" s="27"/>
      <c r="AGP18" s="27"/>
      <c r="AGQ18" s="27"/>
      <c r="AGR18" s="27"/>
      <c r="AGS18" s="27"/>
      <c r="AGT18" s="27"/>
      <c r="AGU18" s="27"/>
      <c r="AGV18" s="27"/>
      <c r="AGW18" s="27"/>
      <c r="AGX18" s="27"/>
      <c r="AGY18" s="27"/>
      <c r="AGZ18" s="27"/>
      <c r="AHA18" s="27"/>
      <c r="AHB18" s="27"/>
      <c r="AHC18" s="27"/>
      <c r="AHD18" s="27"/>
      <c r="AHE18" s="27"/>
      <c r="AHF18" s="27"/>
      <c r="AHG18" s="27"/>
      <c r="AHH18" s="27"/>
      <c r="AHI18" s="27"/>
      <c r="AHJ18" s="27"/>
      <c r="AHK18" s="27"/>
      <c r="AHL18" s="27"/>
      <c r="AHM18" s="27"/>
      <c r="AHN18" s="27"/>
      <c r="AHO18" s="27"/>
      <c r="AHP18" s="27"/>
      <c r="AHQ18" s="27"/>
      <c r="AHR18" s="27"/>
      <c r="AHS18" s="27"/>
      <c r="AHT18" s="27"/>
      <c r="AHU18" s="27"/>
      <c r="AHV18" s="27"/>
      <c r="AHW18" s="27"/>
      <c r="AHX18" s="27"/>
      <c r="AHY18" s="27"/>
      <c r="AHZ18" s="27"/>
      <c r="AIA18" s="27"/>
      <c r="AIB18" s="27"/>
      <c r="AIC18" s="27"/>
      <c r="AID18" s="27"/>
      <c r="AIE18" s="27"/>
      <c r="AIF18" s="27"/>
      <c r="AIG18" s="27"/>
      <c r="AIH18" s="27"/>
      <c r="AII18" s="27"/>
      <c r="AIJ18" s="27"/>
      <c r="AIK18" s="27"/>
      <c r="AIL18" s="27"/>
      <c r="AIM18" s="27"/>
      <c r="AIN18" s="27"/>
      <c r="AIO18" s="27"/>
      <c r="AIP18" s="27"/>
      <c r="AIQ18" s="27"/>
      <c r="AIR18" s="27"/>
      <c r="AIS18" s="27"/>
      <c r="AIT18" s="27"/>
      <c r="AIU18" s="27"/>
      <c r="AIV18" s="27"/>
      <c r="AIW18" s="27"/>
      <c r="AIX18" s="27"/>
      <c r="AIY18" s="27"/>
      <c r="AIZ18" s="27"/>
      <c r="AJA18" s="27"/>
      <c r="AJB18" s="27"/>
      <c r="AJC18" s="27"/>
      <c r="AJD18" s="27"/>
      <c r="AJE18" s="27"/>
      <c r="AJF18" s="27"/>
      <c r="AJG18" s="27"/>
      <c r="AJH18" s="27"/>
      <c r="AJI18" s="27"/>
      <c r="AJJ18" s="27"/>
      <c r="AJK18" s="27"/>
      <c r="AJL18" s="27"/>
      <c r="AJM18" s="27"/>
      <c r="AJN18" s="27"/>
      <c r="AJO18" s="27"/>
      <c r="AJP18" s="27"/>
      <c r="AJQ18" s="27"/>
      <c r="AJR18" s="27"/>
      <c r="AJS18" s="27"/>
      <c r="AJT18" s="27"/>
      <c r="AJU18" s="27"/>
      <c r="AJV18" s="27"/>
      <c r="AJW18" s="27"/>
      <c r="AJX18" s="27"/>
      <c r="AJY18" s="27"/>
      <c r="AJZ18" s="27"/>
      <c r="AKA18" s="27"/>
      <c r="AKB18" s="27"/>
      <c r="AKC18" s="27"/>
      <c r="AKD18" s="27"/>
      <c r="AKE18" s="27"/>
      <c r="AKF18" s="27"/>
      <c r="AKG18" s="27"/>
      <c r="AKH18" s="27"/>
      <c r="AKI18" s="27"/>
      <c r="AKJ18" s="27"/>
      <c r="AKK18" s="27"/>
      <c r="AKL18" s="27"/>
      <c r="AKM18" s="27"/>
      <c r="AKN18" s="27"/>
      <c r="AKO18" s="27"/>
      <c r="AKP18" s="27"/>
      <c r="AKQ18" s="27"/>
      <c r="AKR18" s="27"/>
      <c r="AKS18" s="27"/>
      <c r="AKT18" s="27"/>
      <c r="AKU18" s="27"/>
      <c r="AKV18" s="27"/>
      <c r="AKW18" s="27"/>
      <c r="AKX18" s="27"/>
      <c r="AKY18" s="27"/>
      <c r="AKZ18" s="27"/>
      <c r="ALA18" s="27"/>
      <c r="ALB18" s="27"/>
      <c r="ALC18" s="27"/>
      <c r="ALD18" s="27"/>
      <c r="ALE18" s="27"/>
      <c r="ALF18" s="27"/>
      <c r="ALG18" s="27"/>
      <c r="ALH18" s="27"/>
      <c r="ALI18" s="27"/>
      <c r="ALJ18" s="27"/>
      <c r="ALK18" s="27"/>
      <c r="ALL18" s="27"/>
      <c r="ALM18" s="27"/>
      <c r="ALN18" s="27"/>
      <c r="ALO18" s="27"/>
      <c r="ALP18" s="27"/>
      <c r="ALQ18" s="27"/>
      <c r="ALR18" s="27"/>
      <c r="ALS18" s="27"/>
      <c r="ALT18" s="27"/>
      <c r="ALU18" s="27"/>
      <c r="ALV18" s="27"/>
      <c r="ALW18" s="27"/>
      <c r="ALX18" s="27"/>
      <c r="ALY18" s="27"/>
      <c r="ALZ18" s="27"/>
      <c r="AMA18" s="27"/>
      <c r="AMB18" s="27"/>
      <c r="AMC18" s="27"/>
      <c r="AMD18" s="27"/>
      <c r="AME18" s="27"/>
      <c r="AMF18" s="27"/>
      <c r="AMG18" s="27"/>
      <c r="AMH18" s="27"/>
    </row>
    <row r="19" spans="1:1022" customFormat="1" ht="30.75" customHeight="1" x14ac:dyDescent="0.25">
      <c r="A19" s="195"/>
      <c r="B19" s="196"/>
      <c r="C19" s="196"/>
      <c r="D19" s="196"/>
      <c r="E19" s="195"/>
      <c r="F19" s="198"/>
      <c r="G19" s="195"/>
      <c r="H19" s="97" t="s">
        <v>1209</v>
      </c>
      <c r="I19" s="97" t="s">
        <v>1210</v>
      </c>
      <c r="J19" s="45"/>
      <c r="K19" s="45">
        <v>4.4400000000000004</v>
      </c>
      <c r="L19" s="67">
        <f>ROUND((K19-(K19*10/110)),2)</f>
        <v>4.04</v>
      </c>
      <c r="M19" s="68">
        <v>0</v>
      </c>
      <c r="N19" s="69"/>
      <c r="O19" s="70"/>
      <c r="P19" s="71"/>
      <c r="Q19" s="71"/>
      <c r="R19" s="95">
        <f>ROUND((P19-(P19*10/110)),2)</f>
        <v>0</v>
      </c>
      <c r="S19" s="56">
        <f>Q19*R19</f>
        <v>0</v>
      </c>
      <c r="T19" s="192"/>
      <c r="U19" s="200"/>
      <c r="V19" s="192"/>
      <c r="W19" s="202"/>
      <c r="X19" s="202"/>
      <c r="Y19" s="203"/>
      <c r="Z19" s="204"/>
      <c r="AA19" s="191"/>
      <c r="AB19" s="62"/>
      <c r="AC19" s="62"/>
      <c r="AD19" s="62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/>
      <c r="IY19" s="27"/>
      <c r="IZ19" s="27"/>
      <c r="JA19" s="27"/>
      <c r="JB19" s="27"/>
      <c r="JC19" s="27"/>
      <c r="JD19" s="27"/>
      <c r="JE19" s="27"/>
      <c r="JF19" s="27"/>
      <c r="JG19" s="27"/>
      <c r="JH19" s="27"/>
      <c r="JI19" s="27"/>
      <c r="JJ19" s="27"/>
      <c r="JK19" s="27"/>
      <c r="JL19" s="27"/>
      <c r="JM19" s="27"/>
      <c r="JN19" s="27"/>
      <c r="JO19" s="27"/>
      <c r="JP19" s="27"/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7"/>
      <c r="KI19" s="27"/>
      <c r="KJ19" s="27"/>
      <c r="KK19" s="27"/>
      <c r="KL19" s="27"/>
      <c r="KM19" s="27"/>
      <c r="KN19" s="27"/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  <c r="LC19" s="27"/>
      <c r="LD19" s="27"/>
      <c r="LE19" s="27"/>
      <c r="LF19" s="27"/>
      <c r="LG19" s="27"/>
      <c r="LH19" s="27"/>
      <c r="LI19" s="27"/>
      <c r="LJ19" s="27"/>
      <c r="LK19" s="27"/>
      <c r="LL19" s="27"/>
      <c r="LM19" s="27"/>
      <c r="LN19" s="27"/>
      <c r="LO19" s="27"/>
      <c r="LP19" s="27"/>
      <c r="LQ19" s="27"/>
      <c r="LR19" s="27"/>
      <c r="LS19" s="27"/>
      <c r="LT19" s="27"/>
      <c r="LU19" s="27"/>
      <c r="LV19" s="27"/>
      <c r="LW19" s="27"/>
      <c r="LX19" s="27"/>
      <c r="LY19" s="27"/>
      <c r="LZ19" s="27"/>
      <c r="MA19" s="27"/>
      <c r="MB19" s="27"/>
      <c r="MC19" s="27"/>
      <c r="MD19" s="27"/>
      <c r="ME19" s="27"/>
      <c r="MF19" s="27"/>
      <c r="MG19" s="27"/>
      <c r="MH19" s="27"/>
      <c r="MI19" s="27"/>
      <c r="MJ19" s="27"/>
      <c r="MK19" s="27"/>
      <c r="ML19" s="27"/>
      <c r="MM19" s="27"/>
      <c r="MN19" s="27"/>
      <c r="MO19" s="27"/>
      <c r="MP19" s="27"/>
      <c r="MQ19" s="27"/>
      <c r="MR19" s="27"/>
      <c r="MS19" s="27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27"/>
      <c r="NH19" s="27"/>
      <c r="NI19" s="27"/>
      <c r="NJ19" s="27"/>
      <c r="NK19" s="27"/>
      <c r="NL19" s="27"/>
      <c r="NM19" s="27"/>
      <c r="NN19" s="27"/>
      <c r="NO19" s="27"/>
      <c r="NP19" s="27"/>
      <c r="NQ19" s="27"/>
      <c r="NR19" s="27"/>
      <c r="NS19" s="27"/>
      <c r="NT19" s="27"/>
      <c r="NU19" s="27"/>
      <c r="NV19" s="27"/>
      <c r="NW19" s="27"/>
      <c r="NX19" s="27"/>
      <c r="NY19" s="27"/>
      <c r="NZ19" s="27"/>
      <c r="OA19" s="27"/>
      <c r="OB19" s="27"/>
      <c r="OC19" s="27"/>
      <c r="OD19" s="27"/>
      <c r="OE19" s="27"/>
      <c r="OF19" s="27"/>
      <c r="OG19" s="27"/>
      <c r="OH19" s="27"/>
      <c r="OI19" s="27"/>
      <c r="OJ19" s="27"/>
      <c r="OK19" s="27"/>
      <c r="OL19" s="27"/>
      <c r="OM19" s="27"/>
      <c r="ON19" s="27"/>
      <c r="OO19" s="27"/>
      <c r="OP19" s="27"/>
      <c r="OQ19" s="27"/>
      <c r="OR19" s="27"/>
      <c r="OS19" s="27"/>
      <c r="OT19" s="27"/>
      <c r="OU19" s="27"/>
      <c r="OV19" s="27"/>
      <c r="OW19" s="27"/>
      <c r="OX19" s="27"/>
      <c r="OY19" s="27"/>
      <c r="OZ19" s="27"/>
      <c r="PA19" s="27"/>
      <c r="PB19" s="27"/>
      <c r="PC19" s="27"/>
      <c r="PD19" s="27"/>
      <c r="PE19" s="27"/>
      <c r="PF19" s="27"/>
      <c r="PG19" s="27"/>
      <c r="PH19" s="27"/>
      <c r="PI19" s="27"/>
      <c r="PJ19" s="27"/>
      <c r="PK19" s="27"/>
      <c r="PL19" s="27"/>
      <c r="PM19" s="27"/>
      <c r="PN19" s="27"/>
      <c r="PO19" s="27"/>
      <c r="PP19" s="27"/>
      <c r="PQ19" s="27"/>
      <c r="PR19" s="27"/>
      <c r="PS19" s="27"/>
      <c r="PT19" s="27"/>
      <c r="PU19" s="27"/>
      <c r="PV19" s="27"/>
      <c r="PW19" s="27"/>
      <c r="PX19" s="27"/>
      <c r="PY19" s="27"/>
      <c r="PZ19" s="27"/>
      <c r="QA19" s="27"/>
      <c r="QB19" s="27"/>
      <c r="QC19" s="27"/>
      <c r="QD19" s="27"/>
      <c r="QE19" s="27"/>
      <c r="QF19" s="27"/>
      <c r="QG19" s="27"/>
      <c r="QH19" s="27"/>
      <c r="QI19" s="27"/>
      <c r="QJ19" s="27"/>
      <c r="QK19" s="27"/>
      <c r="QL19" s="27"/>
      <c r="QM19" s="27"/>
      <c r="QN19" s="27"/>
      <c r="QO19" s="27"/>
      <c r="QP19" s="27"/>
      <c r="QQ19" s="27"/>
      <c r="QR19" s="27"/>
      <c r="QS19" s="27"/>
      <c r="QT19" s="27"/>
      <c r="QU19" s="27"/>
      <c r="QV19" s="27"/>
      <c r="QW19" s="27"/>
      <c r="QX19" s="27"/>
      <c r="QY19" s="27"/>
      <c r="QZ19" s="27"/>
      <c r="RA19" s="27"/>
      <c r="RB19" s="27"/>
      <c r="RC19" s="27"/>
      <c r="RD19" s="27"/>
      <c r="RE19" s="27"/>
      <c r="RF19" s="27"/>
      <c r="RG19" s="27"/>
      <c r="RH19" s="27"/>
      <c r="RI19" s="27"/>
      <c r="RJ19" s="27"/>
      <c r="RK19" s="27"/>
      <c r="RL19" s="27"/>
      <c r="RM19" s="27"/>
      <c r="RN19" s="27"/>
      <c r="RO19" s="27"/>
      <c r="RP19" s="27"/>
      <c r="RQ19" s="27"/>
      <c r="RR19" s="27"/>
      <c r="RS19" s="27"/>
      <c r="RT19" s="27"/>
      <c r="RU19" s="27"/>
      <c r="RV19" s="27"/>
      <c r="RW19" s="27"/>
      <c r="RX19" s="27"/>
      <c r="RY19" s="27"/>
      <c r="RZ19" s="27"/>
      <c r="SA19" s="27"/>
      <c r="SB19" s="27"/>
      <c r="SC19" s="27"/>
      <c r="SD19" s="27"/>
      <c r="SE19" s="27"/>
      <c r="SF19" s="27"/>
      <c r="SG19" s="27"/>
      <c r="SH19" s="27"/>
      <c r="SI19" s="27"/>
      <c r="SJ19" s="27"/>
      <c r="SK19" s="27"/>
      <c r="SL19" s="27"/>
      <c r="SM19" s="27"/>
      <c r="SN19" s="27"/>
      <c r="SO19" s="27"/>
      <c r="SP19" s="27"/>
      <c r="SQ19" s="27"/>
      <c r="SR19" s="27"/>
      <c r="SS19" s="27"/>
      <c r="ST19" s="27"/>
      <c r="SU19" s="27"/>
      <c r="SV19" s="27"/>
      <c r="SW19" s="27"/>
      <c r="SX19" s="27"/>
      <c r="SY19" s="27"/>
      <c r="SZ19" s="27"/>
      <c r="TA19" s="27"/>
      <c r="TB19" s="27"/>
      <c r="TC19" s="27"/>
      <c r="TD19" s="27"/>
      <c r="TE19" s="27"/>
      <c r="TF19" s="27"/>
      <c r="TG19" s="27"/>
      <c r="TH19" s="27"/>
      <c r="TI19" s="27"/>
      <c r="TJ19" s="27"/>
      <c r="TK19" s="27"/>
      <c r="TL19" s="27"/>
      <c r="TM19" s="27"/>
      <c r="TN19" s="27"/>
      <c r="TO19" s="27"/>
      <c r="TP19" s="27"/>
      <c r="TQ19" s="27"/>
      <c r="TR19" s="27"/>
      <c r="TS19" s="27"/>
      <c r="TT19" s="27"/>
      <c r="TU19" s="27"/>
      <c r="TV19" s="27"/>
      <c r="TW19" s="27"/>
      <c r="TX19" s="27"/>
      <c r="TY19" s="27"/>
      <c r="TZ19" s="27"/>
      <c r="UA19" s="27"/>
      <c r="UB19" s="27"/>
      <c r="UC19" s="27"/>
      <c r="UD19" s="27"/>
      <c r="UE19" s="27"/>
      <c r="UF19" s="27"/>
      <c r="UG19" s="27"/>
      <c r="UH19" s="27"/>
      <c r="UI19" s="27"/>
      <c r="UJ19" s="27"/>
      <c r="UK19" s="27"/>
      <c r="UL19" s="27"/>
      <c r="UM19" s="27"/>
      <c r="UN19" s="27"/>
      <c r="UO19" s="27"/>
      <c r="UP19" s="27"/>
      <c r="UQ19" s="27"/>
      <c r="UR19" s="27"/>
      <c r="US19" s="27"/>
      <c r="UT19" s="27"/>
      <c r="UU19" s="27"/>
      <c r="UV19" s="27"/>
      <c r="UW19" s="27"/>
      <c r="UX19" s="27"/>
      <c r="UY19" s="27"/>
      <c r="UZ19" s="27"/>
      <c r="VA19" s="27"/>
      <c r="VB19" s="27"/>
      <c r="VC19" s="27"/>
      <c r="VD19" s="27"/>
      <c r="VE19" s="27"/>
      <c r="VF19" s="27"/>
      <c r="VG19" s="27"/>
      <c r="VH19" s="27"/>
      <c r="VI19" s="27"/>
      <c r="VJ19" s="27"/>
      <c r="VK19" s="27"/>
      <c r="VL19" s="27"/>
      <c r="VM19" s="27"/>
      <c r="VN19" s="27"/>
      <c r="VO19" s="27"/>
      <c r="VP19" s="27"/>
      <c r="VQ19" s="27"/>
      <c r="VR19" s="27"/>
      <c r="VS19" s="27"/>
      <c r="VT19" s="27"/>
      <c r="VU19" s="27"/>
      <c r="VV19" s="27"/>
      <c r="VW19" s="27"/>
      <c r="VX19" s="27"/>
      <c r="VY19" s="27"/>
      <c r="VZ19" s="27"/>
      <c r="WA19" s="27"/>
      <c r="WB19" s="27"/>
      <c r="WC19" s="27"/>
      <c r="WD19" s="27"/>
      <c r="WE19" s="27"/>
      <c r="WF19" s="27"/>
      <c r="WG19" s="27"/>
      <c r="WH19" s="27"/>
      <c r="WI19" s="27"/>
      <c r="WJ19" s="27"/>
      <c r="WK19" s="27"/>
      <c r="WL19" s="27"/>
      <c r="WM19" s="27"/>
      <c r="WN19" s="27"/>
      <c r="WO19" s="27"/>
      <c r="WP19" s="27"/>
      <c r="WQ19" s="27"/>
      <c r="WR19" s="27"/>
      <c r="WS19" s="27"/>
      <c r="WT19" s="27"/>
      <c r="WU19" s="27"/>
      <c r="WV19" s="27"/>
      <c r="WW19" s="27"/>
      <c r="WX19" s="27"/>
      <c r="WY19" s="27"/>
      <c r="WZ19" s="27"/>
      <c r="XA19" s="27"/>
      <c r="XB19" s="27"/>
      <c r="XC19" s="27"/>
      <c r="XD19" s="27"/>
      <c r="XE19" s="27"/>
      <c r="XF19" s="27"/>
      <c r="XG19" s="27"/>
      <c r="XH19" s="27"/>
      <c r="XI19" s="27"/>
      <c r="XJ19" s="27"/>
      <c r="XK19" s="27"/>
      <c r="XL19" s="27"/>
      <c r="XM19" s="27"/>
      <c r="XN19" s="27"/>
      <c r="XO19" s="27"/>
      <c r="XP19" s="27"/>
      <c r="XQ19" s="27"/>
      <c r="XR19" s="27"/>
      <c r="XS19" s="27"/>
      <c r="XT19" s="27"/>
      <c r="XU19" s="27"/>
      <c r="XV19" s="27"/>
      <c r="XW19" s="27"/>
      <c r="XX19" s="27"/>
      <c r="XY19" s="27"/>
      <c r="XZ19" s="27"/>
      <c r="YA19" s="27"/>
      <c r="YB19" s="27"/>
      <c r="YC19" s="27"/>
      <c r="YD19" s="27"/>
      <c r="YE19" s="27"/>
      <c r="YF19" s="27"/>
      <c r="YG19" s="27"/>
      <c r="YH19" s="27"/>
      <c r="YI19" s="27"/>
      <c r="YJ19" s="27"/>
      <c r="YK19" s="27"/>
      <c r="YL19" s="27"/>
      <c r="YM19" s="27"/>
      <c r="YN19" s="27"/>
      <c r="YO19" s="27"/>
      <c r="YP19" s="27"/>
      <c r="YQ19" s="27"/>
      <c r="YR19" s="27"/>
      <c r="YS19" s="27"/>
      <c r="YT19" s="27"/>
      <c r="YU19" s="27"/>
      <c r="YV19" s="27"/>
      <c r="YW19" s="27"/>
      <c r="YX19" s="27"/>
      <c r="YY19" s="27"/>
      <c r="YZ19" s="27"/>
      <c r="ZA19" s="27"/>
      <c r="ZB19" s="27"/>
      <c r="ZC19" s="27"/>
      <c r="ZD19" s="27"/>
      <c r="ZE19" s="27"/>
      <c r="ZF19" s="27"/>
      <c r="ZG19" s="27"/>
      <c r="ZH19" s="27"/>
      <c r="ZI19" s="27"/>
      <c r="ZJ19" s="27"/>
      <c r="ZK19" s="27"/>
      <c r="ZL19" s="27"/>
      <c r="ZM19" s="27"/>
      <c r="ZN19" s="27"/>
      <c r="ZO19" s="27"/>
      <c r="ZP19" s="27"/>
      <c r="ZQ19" s="27"/>
      <c r="ZR19" s="27"/>
      <c r="ZS19" s="27"/>
      <c r="ZT19" s="27"/>
      <c r="ZU19" s="27"/>
      <c r="ZV19" s="27"/>
      <c r="ZW19" s="27"/>
      <c r="ZX19" s="27"/>
      <c r="ZY19" s="27"/>
      <c r="ZZ19" s="27"/>
      <c r="AAA19" s="27"/>
      <c r="AAB19" s="27"/>
      <c r="AAC19" s="27"/>
      <c r="AAD19" s="27"/>
      <c r="AAE19" s="27"/>
      <c r="AAF19" s="27"/>
      <c r="AAG19" s="27"/>
      <c r="AAH19" s="27"/>
      <c r="AAI19" s="27"/>
      <c r="AAJ19" s="27"/>
      <c r="AAK19" s="27"/>
      <c r="AAL19" s="27"/>
      <c r="AAM19" s="27"/>
      <c r="AAN19" s="27"/>
      <c r="AAO19" s="27"/>
      <c r="AAP19" s="27"/>
      <c r="AAQ19" s="27"/>
      <c r="AAR19" s="27"/>
      <c r="AAS19" s="27"/>
      <c r="AAT19" s="27"/>
      <c r="AAU19" s="27"/>
      <c r="AAV19" s="27"/>
      <c r="AAW19" s="27"/>
      <c r="AAX19" s="27"/>
      <c r="AAY19" s="27"/>
      <c r="AAZ19" s="27"/>
      <c r="ABA19" s="27"/>
      <c r="ABB19" s="27"/>
      <c r="ABC19" s="27"/>
      <c r="ABD19" s="27"/>
      <c r="ABE19" s="27"/>
      <c r="ABF19" s="27"/>
      <c r="ABG19" s="27"/>
      <c r="ABH19" s="27"/>
      <c r="ABI19" s="27"/>
      <c r="ABJ19" s="27"/>
      <c r="ABK19" s="27"/>
      <c r="ABL19" s="27"/>
      <c r="ABM19" s="27"/>
      <c r="ABN19" s="27"/>
      <c r="ABO19" s="27"/>
      <c r="ABP19" s="27"/>
      <c r="ABQ19" s="27"/>
      <c r="ABR19" s="27"/>
      <c r="ABS19" s="27"/>
      <c r="ABT19" s="27"/>
      <c r="ABU19" s="27"/>
      <c r="ABV19" s="27"/>
      <c r="ABW19" s="27"/>
      <c r="ABX19" s="27"/>
      <c r="ABY19" s="27"/>
      <c r="ABZ19" s="27"/>
      <c r="ACA19" s="27"/>
      <c r="ACB19" s="27"/>
      <c r="ACC19" s="27"/>
      <c r="ACD19" s="27"/>
      <c r="ACE19" s="27"/>
      <c r="ACF19" s="27"/>
      <c r="ACG19" s="27"/>
      <c r="ACH19" s="27"/>
      <c r="ACI19" s="27"/>
      <c r="ACJ19" s="27"/>
      <c r="ACK19" s="27"/>
      <c r="ACL19" s="27"/>
      <c r="ACM19" s="27"/>
      <c r="ACN19" s="27"/>
      <c r="ACO19" s="27"/>
      <c r="ACP19" s="27"/>
      <c r="ACQ19" s="27"/>
      <c r="ACR19" s="27"/>
      <c r="ACS19" s="27"/>
      <c r="ACT19" s="27"/>
      <c r="ACU19" s="27"/>
      <c r="ACV19" s="27"/>
      <c r="ACW19" s="27"/>
      <c r="ACX19" s="27"/>
      <c r="ACY19" s="27"/>
      <c r="ACZ19" s="27"/>
      <c r="ADA19" s="27"/>
      <c r="ADB19" s="27"/>
      <c r="ADC19" s="27"/>
      <c r="ADD19" s="27"/>
      <c r="ADE19" s="27"/>
      <c r="ADF19" s="27"/>
      <c r="ADG19" s="27"/>
      <c r="ADH19" s="27"/>
      <c r="ADI19" s="27"/>
      <c r="ADJ19" s="27"/>
      <c r="ADK19" s="27"/>
      <c r="ADL19" s="27"/>
      <c r="ADM19" s="27"/>
      <c r="ADN19" s="27"/>
      <c r="ADO19" s="27"/>
      <c r="ADP19" s="27"/>
      <c r="ADQ19" s="27"/>
      <c r="ADR19" s="27"/>
      <c r="ADS19" s="27"/>
      <c r="ADT19" s="27"/>
      <c r="ADU19" s="27"/>
      <c r="ADV19" s="27"/>
      <c r="ADW19" s="27"/>
      <c r="ADX19" s="27"/>
      <c r="ADY19" s="27"/>
      <c r="ADZ19" s="27"/>
      <c r="AEA19" s="27"/>
      <c r="AEB19" s="27"/>
      <c r="AEC19" s="27"/>
      <c r="AED19" s="27"/>
      <c r="AEE19" s="27"/>
      <c r="AEF19" s="27"/>
      <c r="AEG19" s="27"/>
      <c r="AEH19" s="27"/>
      <c r="AEI19" s="27"/>
      <c r="AEJ19" s="27"/>
      <c r="AEK19" s="27"/>
      <c r="AEL19" s="27"/>
      <c r="AEM19" s="27"/>
      <c r="AEN19" s="27"/>
      <c r="AEO19" s="27"/>
      <c r="AEP19" s="27"/>
      <c r="AEQ19" s="27"/>
      <c r="AER19" s="27"/>
      <c r="AES19" s="27"/>
      <c r="AET19" s="27"/>
      <c r="AEU19" s="27"/>
      <c r="AEV19" s="27"/>
      <c r="AEW19" s="27"/>
      <c r="AEX19" s="27"/>
      <c r="AEY19" s="27"/>
      <c r="AEZ19" s="27"/>
      <c r="AFA19" s="27"/>
      <c r="AFB19" s="27"/>
      <c r="AFC19" s="27"/>
      <c r="AFD19" s="27"/>
      <c r="AFE19" s="27"/>
      <c r="AFF19" s="27"/>
      <c r="AFG19" s="27"/>
      <c r="AFH19" s="27"/>
      <c r="AFI19" s="27"/>
      <c r="AFJ19" s="27"/>
      <c r="AFK19" s="27"/>
      <c r="AFL19" s="27"/>
      <c r="AFM19" s="27"/>
      <c r="AFN19" s="27"/>
      <c r="AFO19" s="27"/>
      <c r="AFP19" s="27"/>
      <c r="AFQ19" s="27"/>
      <c r="AFR19" s="27"/>
      <c r="AFS19" s="27"/>
      <c r="AFT19" s="27"/>
      <c r="AFU19" s="27"/>
      <c r="AFV19" s="27"/>
      <c r="AFW19" s="27"/>
      <c r="AFX19" s="27"/>
      <c r="AFY19" s="27"/>
      <c r="AFZ19" s="27"/>
      <c r="AGA19" s="27"/>
      <c r="AGB19" s="27"/>
      <c r="AGC19" s="27"/>
      <c r="AGD19" s="27"/>
      <c r="AGE19" s="27"/>
      <c r="AGF19" s="27"/>
      <c r="AGG19" s="27"/>
      <c r="AGH19" s="27"/>
      <c r="AGI19" s="27"/>
      <c r="AGJ19" s="27"/>
      <c r="AGK19" s="27"/>
      <c r="AGL19" s="27"/>
      <c r="AGM19" s="27"/>
      <c r="AGN19" s="27"/>
      <c r="AGO19" s="27"/>
      <c r="AGP19" s="27"/>
      <c r="AGQ19" s="27"/>
      <c r="AGR19" s="27"/>
      <c r="AGS19" s="27"/>
      <c r="AGT19" s="27"/>
      <c r="AGU19" s="27"/>
      <c r="AGV19" s="27"/>
      <c r="AGW19" s="27"/>
      <c r="AGX19" s="27"/>
      <c r="AGY19" s="27"/>
      <c r="AGZ19" s="27"/>
      <c r="AHA19" s="27"/>
      <c r="AHB19" s="27"/>
      <c r="AHC19" s="27"/>
      <c r="AHD19" s="27"/>
      <c r="AHE19" s="27"/>
      <c r="AHF19" s="27"/>
      <c r="AHG19" s="27"/>
      <c r="AHH19" s="27"/>
      <c r="AHI19" s="27"/>
      <c r="AHJ19" s="27"/>
      <c r="AHK19" s="27"/>
      <c r="AHL19" s="27"/>
      <c r="AHM19" s="27"/>
      <c r="AHN19" s="27"/>
      <c r="AHO19" s="27"/>
      <c r="AHP19" s="27"/>
      <c r="AHQ19" s="27"/>
      <c r="AHR19" s="27"/>
      <c r="AHS19" s="27"/>
      <c r="AHT19" s="27"/>
      <c r="AHU19" s="27"/>
      <c r="AHV19" s="27"/>
      <c r="AHW19" s="27"/>
      <c r="AHX19" s="27"/>
      <c r="AHY19" s="27"/>
      <c r="AHZ19" s="27"/>
      <c r="AIA19" s="27"/>
      <c r="AIB19" s="27"/>
      <c r="AIC19" s="27"/>
      <c r="AID19" s="27"/>
      <c r="AIE19" s="27"/>
      <c r="AIF19" s="27"/>
      <c r="AIG19" s="27"/>
      <c r="AIH19" s="27"/>
      <c r="AII19" s="27"/>
      <c r="AIJ19" s="27"/>
      <c r="AIK19" s="27"/>
      <c r="AIL19" s="27"/>
      <c r="AIM19" s="27"/>
      <c r="AIN19" s="27"/>
      <c r="AIO19" s="27"/>
      <c r="AIP19" s="27"/>
      <c r="AIQ19" s="27"/>
      <c r="AIR19" s="27"/>
      <c r="AIS19" s="27"/>
      <c r="AIT19" s="27"/>
      <c r="AIU19" s="27"/>
      <c r="AIV19" s="27"/>
      <c r="AIW19" s="27"/>
      <c r="AIX19" s="27"/>
      <c r="AIY19" s="27"/>
      <c r="AIZ19" s="27"/>
      <c r="AJA19" s="27"/>
      <c r="AJB19" s="27"/>
      <c r="AJC19" s="27"/>
      <c r="AJD19" s="27"/>
      <c r="AJE19" s="27"/>
      <c r="AJF19" s="27"/>
      <c r="AJG19" s="27"/>
      <c r="AJH19" s="27"/>
      <c r="AJI19" s="27"/>
      <c r="AJJ19" s="27"/>
      <c r="AJK19" s="27"/>
      <c r="AJL19" s="27"/>
      <c r="AJM19" s="27"/>
      <c r="AJN19" s="27"/>
      <c r="AJO19" s="27"/>
      <c r="AJP19" s="27"/>
      <c r="AJQ19" s="27"/>
      <c r="AJR19" s="27"/>
      <c r="AJS19" s="27"/>
      <c r="AJT19" s="27"/>
      <c r="AJU19" s="27"/>
      <c r="AJV19" s="27"/>
      <c r="AJW19" s="27"/>
      <c r="AJX19" s="27"/>
      <c r="AJY19" s="27"/>
      <c r="AJZ19" s="27"/>
      <c r="AKA19" s="27"/>
      <c r="AKB19" s="27"/>
      <c r="AKC19" s="27"/>
      <c r="AKD19" s="27"/>
      <c r="AKE19" s="27"/>
      <c r="AKF19" s="27"/>
      <c r="AKG19" s="27"/>
      <c r="AKH19" s="27"/>
      <c r="AKI19" s="27"/>
      <c r="AKJ19" s="27"/>
      <c r="AKK19" s="27"/>
      <c r="AKL19" s="27"/>
      <c r="AKM19" s="27"/>
      <c r="AKN19" s="27"/>
      <c r="AKO19" s="27"/>
      <c r="AKP19" s="27"/>
      <c r="AKQ19" s="27"/>
      <c r="AKR19" s="27"/>
      <c r="AKS19" s="27"/>
      <c r="AKT19" s="27"/>
      <c r="AKU19" s="27"/>
      <c r="AKV19" s="27"/>
      <c r="AKW19" s="27"/>
      <c r="AKX19" s="27"/>
      <c r="AKY19" s="27"/>
      <c r="AKZ19" s="27"/>
      <c r="ALA19" s="27"/>
      <c r="ALB19" s="27"/>
      <c r="ALC19" s="27"/>
      <c r="ALD19" s="27"/>
      <c r="ALE19" s="27"/>
      <c r="ALF19" s="27"/>
      <c r="ALG19" s="27"/>
      <c r="ALH19" s="27"/>
      <c r="ALI19" s="27"/>
      <c r="ALJ19" s="27"/>
      <c r="ALK19" s="27"/>
      <c r="ALL19" s="27"/>
      <c r="ALM19" s="27"/>
      <c r="ALN19" s="27"/>
      <c r="ALO19" s="27"/>
      <c r="ALP19" s="27"/>
      <c r="ALQ19" s="27"/>
      <c r="ALR19" s="27"/>
      <c r="ALS19" s="27"/>
      <c r="ALT19" s="27"/>
      <c r="ALU19" s="27"/>
      <c r="ALV19" s="27"/>
      <c r="ALW19" s="27"/>
      <c r="ALX19" s="27"/>
      <c r="ALY19" s="27"/>
      <c r="ALZ19" s="27"/>
      <c r="AMA19" s="27"/>
      <c r="AMB19" s="27"/>
      <c r="AMC19" s="27"/>
      <c r="AMD19" s="27"/>
      <c r="AME19" s="27"/>
      <c r="AMF19" s="27"/>
      <c r="AMG19" s="27"/>
      <c r="AMH19" s="27"/>
    </row>
    <row r="20" spans="1:1022" customFormat="1" ht="30.75" customHeight="1" x14ac:dyDescent="0.25">
      <c r="A20" s="195"/>
      <c r="B20" s="196"/>
      <c r="C20" s="196"/>
      <c r="D20" s="196"/>
      <c r="E20" s="195"/>
      <c r="F20" s="198"/>
      <c r="G20" s="195"/>
      <c r="H20" s="97" t="s">
        <v>1211</v>
      </c>
      <c r="I20" s="97" t="s">
        <v>1212</v>
      </c>
      <c r="J20" s="45"/>
      <c r="K20" s="105">
        <v>4.0949999999999998</v>
      </c>
      <c r="L20" s="67">
        <f>ROUND((K20-(K20*10/110)),2)</f>
        <v>3.72</v>
      </c>
      <c r="M20" s="68"/>
      <c r="N20" s="69"/>
      <c r="O20" s="70"/>
      <c r="P20" s="71"/>
      <c r="Q20" s="71"/>
      <c r="R20" s="95"/>
      <c r="S20" s="56"/>
      <c r="T20" s="192"/>
      <c r="U20" s="200"/>
      <c r="V20" s="192"/>
      <c r="W20" s="202"/>
      <c r="X20" s="202"/>
      <c r="Y20" s="203"/>
      <c r="Z20" s="204"/>
      <c r="AA20" s="191"/>
      <c r="AB20" s="62"/>
      <c r="AC20" s="62"/>
      <c r="AD20" s="62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  <c r="JI20" s="27"/>
      <c r="JJ20" s="27"/>
      <c r="JK20" s="27"/>
      <c r="JL20" s="27"/>
      <c r="JM20" s="27"/>
      <c r="JN20" s="27"/>
      <c r="JO20" s="27"/>
      <c r="JP20" s="27"/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7"/>
      <c r="KI20" s="27"/>
      <c r="KJ20" s="27"/>
      <c r="KK20" s="27"/>
      <c r="KL20" s="27"/>
      <c r="KM20" s="27"/>
      <c r="KN20" s="27"/>
      <c r="KO20" s="27"/>
      <c r="KP20" s="27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27"/>
      <c r="LC20" s="27"/>
      <c r="LD20" s="27"/>
      <c r="LE20" s="27"/>
      <c r="LF20" s="27"/>
      <c r="LG20" s="27"/>
      <c r="LH20" s="27"/>
      <c r="LI20" s="27"/>
      <c r="LJ20" s="27"/>
      <c r="LK20" s="27"/>
      <c r="LL20" s="27"/>
      <c r="LM20" s="27"/>
      <c r="LN20" s="27"/>
      <c r="LO20" s="27"/>
      <c r="LP20" s="27"/>
      <c r="LQ20" s="27"/>
      <c r="LR20" s="27"/>
      <c r="LS20" s="27"/>
      <c r="LT20" s="27"/>
      <c r="LU20" s="27"/>
      <c r="LV20" s="27"/>
      <c r="LW20" s="27"/>
      <c r="LX20" s="27"/>
      <c r="LY20" s="27"/>
      <c r="LZ20" s="27"/>
      <c r="MA20" s="27"/>
      <c r="MB20" s="27"/>
      <c r="MC20" s="27"/>
      <c r="MD20" s="27"/>
      <c r="ME20" s="27"/>
      <c r="MF20" s="27"/>
      <c r="MG20" s="27"/>
      <c r="MH20" s="27"/>
      <c r="MI20" s="27"/>
      <c r="MJ20" s="27"/>
      <c r="MK20" s="27"/>
      <c r="ML20" s="27"/>
      <c r="MM20" s="27"/>
      <c r="MN20" s="27"/>
      <c r="MO20" s="27"/>
      <c r="MP20" s="27"/>
      <c r="MQ20" s="27"/>
      <c r="MR20" s="27"/>
      <c r="MS20" s="27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27"/>
      <c r="NH20" s="27"/>
      <c r="NI20" s="27"/>
      <c r="NJ20" s="27"/>
      <c r="NK20" s="27"/>
      <c r="NL20" s="27"/>
      <c r="NM20" s="27"/>
      <c r="NN20" s="27"/>
      <c r="NO20" s="27"/>
      <c r="NP20" s="27"/>
      <c r="NQ20" s="27"/>
      <c r="NR20" s="27"/>
      <c r="NS20" s="27"/>
      <c r="NT20" s="27"/>
      <c r="NU20" s="27"/>
      <c r="NV20" s="27"/>
      <c r="NW20" s="27"/>
      <c r="NX20" s="27"/>
      <c r="NY20" s="27"/>
      <c r="NZ20" s="27"/>
      <c r="OA20" s="27"/>
      <c r="OB20" s="27"/>
      <c r="OC20" s="27"/>
      <c r="OD20" s="27"/>
      <c r="OE20" s="27"/>
      <c r="OF20" s="27"/>
      <c r="OG20" s="27"/>
      <c r="OH20" s="27"/>
      <c r="OI20" s="27"/>
      <c r="OJ20" s="27"/>
      <c r="OK20" s="27"/>
      <c r="OL20" s="27"/>
      <c r="OM20" s="27"/>
      <c r="ON20" s="27"/>
      <c r="OO20" s="27"/>
      <c r="OP20" s="27"/>
      <c r="OQ20" s="27"/>
      <c r="OR20" s="27"/>
      <c r="OS20" s="27"/>
      <c r="OT20" s="27"/>
      <c r="OU20" s="27"/>
      <c r="OV20" s="27"/>
      <c r="OW20" s="27"/>
      <c r="OX20" s="27"/>
      <c r="OY20" s="27"/>
      <c r="OZ20" s="27"/>
      <c r="PA20" s="27"/>
      <c r="PB20" s="27"/>
      <c r="PC20" s="27"/>
      <c r="PD20" s="27"/>
      <c r="PE20" s="27"/>
      <c r="PF20" s="27"/>
      <c r="PG20" s="27"/>
      <c r="PH20" s="27"/>
      <c r="PI20" s="27"/>
      <c r="PJ20" s="27"/>
      <c r="PK20" s="27"/>
      <c r="PL20" s="27"/>
      <c r="PM20" s="27"/>
      <c r="PN20" s="27"/>
      <c r="PO20" s="27"/>
      <c r="PP20" s="27"/>
      <c r="PQ20" s="27"/>
      <c r="PR20" s="27"/>
      <c r="PS20" s="27"/>
      <c r="PT20" s="27"/>
      <c r="PU20" s="27"/>
      <c r="PV20" s="27"/>
      <c r="PW20" s="27"/>
      <c r="PX20" s="27"/>
      <c r="PY20" s="27"/>
      <c r="PZ20" s="27"/>
      <c r="QA20" s="27"/>
      <c r="QB20" s="27"/>
      <c r="QC20" s="27"/>
      <c r="QD20" s="27"/>
      <c r="QE20" s="27"/>
      <c r="QF20" s="27"/>
      <c r="QG20" s="27"/>
      <c r="QH20" s="27"/>
      <c r="QI20" s="27"/>
      <c r="QJ20" s="27"/>
      <c r="QK20" s="27"/>
      <c r="QL20" s="27"/>
      <c r="QM20" s="27"/>
      <c r="QN20" s="27"/>
      <c r="QO20" s="27"/>
      <c r="QP20" s="27"/>
      <c r="QQ20" s="27"/>
      <c r="QR20" s="27"/>
      <c r="QS20" s="27"/>
      <c r="QT20" s="27"/>
      <c r="QU20" s="27"/>
      <c r="QV20" s="27"/>
      <c r="QW20" s="27"/>
      <c r="QX20" s="27"/>
      <c r="QY20" s="27"/>
      <c r="QZ20" s="27"/>
      <c r="RA20" s="27"/>
      <c r="RB20" s="27"/>
      <c r="RC20" s="27"/>
      <c r="RD20" s="27"/>
      <c r="RE20" s="27"/>
      <c r="RF20" s="27"/>
      <c r="RG20" s="27"/>
      <c r="RH20" s="27"/>
      <c r="RI20" s="27"/>
      <c r="RJ20" s="27"/>
      <c r="RK20" s="27"/>
      <c r="RL20" s="27"/>
      <c r="RM20" s="27"/>
      <c r="RN20" s="27"/>
      <c r="RO20" s="27"/>
      <c r="RP20" s="27"/>
      <c r="RQ20" s="27"/>
      <c r="RR20" s="27"/>
      <c r="RS20" s="27"/>
      <c r="RT20" s="27"/>
      <c r="RU20" s="27"/>
      <c r="RV20" s="27"/>
      <c r="RW20" s="27"/>
      <c r="RX20" s="27"/>
      <c r="RY20" s="27"/>
      <c r="RZ20" s="27"/>
      <c r="SA20" s="27"/>
      <c r="SB20" s="27"/>
      <c r="SC20" s="27"/>
      <c r="SD20" s="27"/>
      <c r="SE20" s="27"/>
      <c r="SF20" s="27"/>
      <c r="SG20" s="27"/>
      <c r="SH20" s="27"/>
      <c r="SI20" s="27"/>
      <c r="SJ20" s="27"/>
      <c r="SK20" s="27"/>
      <c r="SL20" s="27"/>
      <c r="SM20" s="27"/>
      <c r="SN20" s="27"/>
      <c r="SO20" s="27"/>
      <c r="SP20" s="27"/>
      <c r="SQ20" s="27"/>
      <c r="SR20" s="27"/>
      <c r="SS20" s="27"/>
      <c r="ST20" s="27"/>
      <c r="SU20" s="27"/>
      <c r="SV20" s="27"/>
      <c r="SW20" s="27"/>
      <c r="SX20" s="27"/>
      <c r="SY20" s="27"/>
      <c r="SZ20" s="27"/>
      <c r="TA20" s="27"/>
      <c r="TB20" s="27"/>
      <c r="TC20" s="27"/>
      <c r="TD20" s="27"/>
      <c r="TE20" s="27"/>
      <c r="TF20" s="27"/>
      <c r="TG20" s="27"/>
      <c r="TH20" s="27"/>
      <c r="TI20" s="27"/>
      <c r="TJ20" s="27"/>
      <c r="TK20" s="27"/>
      <c r="TL20" s="27"/>
      <c r="TM20" s="27"/>
      <c r="TN20" s="27"/>
      <c r="TO20" s="27"/>
      <c r="TP20" s="27"/>
      <c r="TQ20" s="27"/>
      <c r="TR20" s="27"/>
      <c r="TS20" s="27"/>
      <c r="TT20" s="27"/>
      <c r="TU20" s="27"/>
      <c r="TV20" s="27"/>
      <c r="TW20" s="27"/>
      <c r="TX20" s="27"/>
      <c r="TY20" s="27"/>
      <c r="TZ20" s="27"/>
      <c r="UA20" s="27"/>
      <c r="UB20" s="27"/>
      <c r="UC20" s="27"/>
      <c r="UD20" s="27"/>
      <c r="UE20" s="27"/>
      <c r="UF20" s="27"/>
      <c r="UG20" s="27"/>
      <c r="UH20" s="27"/>
      <c r="UI20" s="27"/>
      <c r="UJ20" s="27"/>
      <c r="UK20" s="27"/>
      <c r="UL20" s="27"/>
      <c r="UM20" s="27"/>
      <c r="UN20" s="27"/>
      <c r="UO20" s="27"/>
      <c r="UP20" s="27"/>
      <c r="UQ20" s="27"/>
      <c r="UR20" s="27"/>
      <c r="US20" s="27"/>
      <c r="UT20" s="27"/>
      <c r="UU20" s="27"/>
      <c r="UV20" s="27"/>
      <c r="UW20" s="27"/>
      <c r="UX20" s="27"/>
      <c r="UY20" s="27"/>
      <c r="UZ20" s="27"/>
      <c r="VA20" s="27"/>
      <c r="VB20" s="27"/>
      <c r="VC20" s="27"/>
      <c r="VD20" s="27"/>
      <c r="VE20" s="27"/>
      <c r="VF20" s="27"/>
      <c r="VG20" s="27"/>
      <c r="VH20" s="27"/>
      <c r="VI20" s="27"/>
      <c r="VJ20" s="27"/>
      <c r="VK20" s="27"/>
      <c r="VL20" s="27"/>
      <c r="VM20" s="27"/>
      <c r="VN20" s="27"/>
      <c r="VO20" s="27"/>
      <c r="VP20" s="27"/>
      <c r="VQ20" s="27"/>
      <c r="VR20" s="27"/>
      <c r="VS20" s="27"/>
      <c r="VT20" s="27"/>
      <c r="VU20" s="27"/>
      <c r="VV20" s="27"/>
      <c r="VW20" s="27"/>
      <c r="VX20" s="27"/>
      <c r="VY20" s="27"/>
      <c r="VZ20" s="27"/>
      <c r="WA20" s="27"/>
      <c r="WB20" s="27"/>
      <c r="WC20" s="27"/>
      <c r="WD20" s="27"/>
      <c r="WE20" s="27"/>
      <c r="WF20" s="27"/>
      <c r="WG20" s="27"/>
      <c r="WH20" s="27"/>
      <c r="WI20" s="27"/>
      <c r="WJ20" s="27"/>
      <c r="WK20" s="27"/>
      <c r="WL20" s="27"/>
      <c r="WM20" s="27"/>
      <c r="WN20" s="27"/>
      <c r="WO20" s="27"/>
      <c r="WP20" s="27"/>
      <c r="WQ20" s="27"/>
      <c r="WR20" s="27"/>
      <c r="WS20" s="27"/>
      <c r="WT20" s="27"/>
      <c r="WU20" s="27"/>
      <c r="WV20" s="27"/>
      <c r="WW20" s="27"/>
      <c r="WX20" s="27"/>
      <c r="WY20" s="27"/>
      <c r="WZ20" s="27"/>
      <c r="XA20" s="27"/>
      <c r="XB20" s="27"/>
      <c r="XC20" s="27"/>
      <c r="XD20" s="27"/>
      <c r="XE20" s="27"/>
      <c r="XF20" s="27"/>
      <c r="XG20" s="27"/>
      <c r="XH20" s="27"/>
      <c r="XI20" s="27"/>
      <c r="XJ20" s="27"/>
      <c r="XK20" s="27"/>
      <c r="XL20" s="27"/>
      <c r="XM20" s="27"/>
      <c r="XN20" s="27"/>
      <c r="XO20" s="27"/>
      <c r="XP20" s="27"/>
      <c r="XQ20" s="27"/>
      <c r="XR20" s="27"/>
      <c r="XS20" s="27"/>
      <c r="XT20" s="27"/>
      <c r="XU20" s="27"/>
      <c r="XV20" s="27"/>
      <c r="XW20" s="27"/>
      <c r="XX20" s="27"/>
      <c r="XY20" s="27"/>
      <c r="XZ20" s="27"/>
      <c r="YA20" s="27"/>
      <c r="YB20" s="27"/>
      <c r="YC20" s="27"/>
      <c r="YD20" s="27"/>
      <c r="YE20" s="27"/>
      <c r="YF20" s="27"/>
      <c r="YG20" s="27"/>
      <c r="YH20" s="27"/>
      <c r="YI20" s="27"/>
      <c r="YJ20" s="27"/>
      <c r="YK20" s="27"/>
      <c r="YL20" s="27"/>
      <c r="YM20" s="27"/>
      <c r="YN20" s="27"/>
      <c r="YO20" s="27"/>
      <c r="YP20" s="27"/>
      <c r="YQ20" s="27"/>
      <c r="YR20" s="27"/>
      <c r="YS20" s="27"/>
      <c r="YT20" s="27"/>
      <c r="YU20" s="27"/>
      <c r="YV20" s="27"/>
      <c r="YW20" s="27"/>
      <c r="YX20" s="27"/>
      <c r="YY20" s="27"/>
      <c r="YZ20" s="27"/>
      <c r="ZA20" s="27"/>
      <c r="ZB20" s="27"/>
      <c r="ZC20" s="27"/>
      <c r="ZD20" s="27"/>
      <c r="ZE20" s="27"/>
      <c r="ZF20" s="27"/>
      <c r="ZG20" s="27"/>
      <c r="ZH20" s="27"/>
      <c r="ZI20" s="27"/>
      <c r="ZJ20" s="27"/>
      <c r="ZK20" s="27"/>
      <c r="ZL20" s="27"/>
      <c r="ZM20" s="27"/>
      <c r="ZN20" s="27"/>
      <c r="ZO20" s="27"/>
      <c r="ZP20" s="27"/>
      <c r="ZQ20" s="27"/>
      <c r="ZR20" s="27"/>
      <c r="ZS20" s="27"/>
      <c r="ZT20" s="27"/>
      <c r="ZU20" s="27"/>
      <c r="ZV20" s="27"/>
      <c r="ZW20" s="27"/>
      <c r="ZX20" s="27"/>
      <c r="ZY20" s="27"/>
      <c r="ZZ20" s="27"/>
      <c r="AAA20" s="27"/>
      <c r="AAB20" s="27"/>
      <c r="AAC20" s="27"/>
      <c r="AAD20" s="27"/>
      <c r="AAE20" s="27"/>
      <c r="AAF20" s="27"/>
      <c r="AAG20" s="27"/>
      <c r="AAH20" s="27"/>
      <c r="AAI20" s="27"/>
      <c r="AAJ20" s="27"/>
      <c r="AAK20" s="27"/>
      <c r="AAL20" s="27"/>
      <c r="AAM20" s="27"/>
      <c r="AAN20" s="27"/>
      <c r="AAO20" s="27"/>
      <c r="AAP20" s="27"/>
      <c r="AAQ20" s="27"/>
      <c r="AAR20" s="27"/>
      <c r="AAS20" s="27"/>
      <c r="AAT20" s="27"/>
      <c r="AAU20" s="27"/>
      <c r="AAV20" s="27"/>
      <c r="AAW20" s="27"/>
      <c r="AAX20" s="27"/>
      <c r="AAY20" s="27"/>
      <c r="AAZ20" s="27"/>
      <c r="ABA20" s="27"/>
      <c r="ABB20" s="27"/>
      <c r="ABC20" s="27"/>
      <c r="ABD20" s="27"/>
      <c r="ABE20" s="27"/>
      <c r="ABF20" s="27"/>
      <c r="ABG20" s="27"/>
      <c r="ABH20" s="27"/>
      <c r="ABI20" s="27"/>
      <c r="ABJ20" s="27"/>
      <c r="ABK20" s="27"/>
      <c r="ABL20" s="27"/>
      <c r="ABM20" s="27"/>
      <c r="ABN20" s="27"/>
      <c r="ABO20" s="27"/>
      <c r="ABP20" s="27"/>
      <c r="ABQ20" s="27"/>
      <c r="ABR20" s="27"/>
      <c r="ABS20" s="27"/>
      <c r="ABT20" s="27"/>
      <c r="ABU20" s="27"/>
      <c r="ABV20" s="27"/>
      <c r="ABW20" s="27"/>
      <c r="ABX20" s="27"/>
      <c r="ABY20" s="27"/>
      <c r="ABZ20" s="27"/>
      <c r="ACA20" s="27"/>
      <c r="ACB20" s="27"/>
      <c r="ACC20" s="27"/>
      <c r="ACD20" s="27"/>
      <c r="ACE20" s="27"/>
      <c r="ACF20" s="27"/>
      <c r="ACG20" s="27"/>
      <c r="ACH20" s="27"/>
      <c r="ACI20" s="27"/>
      <c r="ACJ20" s="27"/>
      <c r="ACK20" s="27"/>
      <c r="ACL20" s="27"/>
      <c r="ACM20" s="27"/>
      <c r="ACN20" s="27"/>
      <c r="ACO20" s="27"/>
      <c r="ACP20" s="27"/>
      <c r="ACQ20" s="27"/>
      <c r="ACR20" s="27"/>
      <c r="ACS20" s="27"/>
      <c r="ACT20" s="27"/>
      <c r="ACU20" s="27"/>
      <c r="ACV20" s="27"/>
      <c r="ACW20" s="27"/>
      <c r="ACX20" s="27"/>
      <c r="ACY20" s="27"/>
      <c r="ACZ20" s="27"/>
      <c r="ADA20" s="27"/>
      <c r="ADB20" s="27"/>
      <c r="ADC20" s="27"/>
      <c r="ADD20" s="27"/>
      <c r="ADE20" s="27"/>
      <c r="ADF20" s="27"/>
      <c r="ADG20" s="27"/>
      <c r="ADH20" s="27"/>
      <c r="ADI20" s="27"/>
      <c r="ADJ20" s="27"/>
      <c r="ADK20" s="27"/>
      <c r="ADL20" s="27"/>
      <c r="ADM20" s="27"/>
      <c r="ADN20" s="27"/>
      <c r="ADO20" s="27"/>
      <c r="ADP20" s="27"/>
      <c r="ADQ20" s="27"/>
      <c r="ADR20" s="27"/>
      <c r="ADS20" s="27"/>
      <c r="ADT20" s="27"/>
      <c r="ADU20" s="27"/>
      <c r="ADV20" s="27"/>
      <c r="ADW20" s="27"/>
      <c r="ADX20" s="27"/>
      <c r="ADY20" s="27"/>
      <c r="ADZ20" s="27"/>
      <c r="AEA20" s="27"/>
      <c r="AEB20" s="27"/>
      <c r="AEC20" s="27"/>
      <c r="AED20" s="27"/>
      <c r="AEE20" s="27"/>
      <c r="AEF20" s="27"/>
      <c r="AEG20" s="27"/>
      <c r="AEH20" s="27"/>
      <c r="AEI20" s="27"/>
      <c r="AEJ20" s="27"/>
      <c r="AEK20" s="27"/>
      <c r="AEL20" s="27"/>
      <c r="AEM20" s="27"/>
      <c r="AEN20" s="27"/>
      <c r="AEO20" s="27"/>
      <c r="AEP20" s="27"/>
      <c r="AEQ20" s="27"/>
      <c r="AER20" s="27"/>
      <c r="AES20" s="27"/>
      <c r="AET20" s="27"/>
      <c r="AEU20" s="27"/>
      <c r="AEV20" s="27"/>
      <c r="AEW20" s="27"/>
      <c r="AEX20" s="27"/>
      <c r="AEY20" s="27"/>
      <c r="AEZ20" s="27"/>
      <c r="AFA20" s="27"/>
      <c r="AFB20" s="27"/>
      <c r="AFC20" s="27"/>
      <c r="AFD20" s="27"/>
      <c r="AFE20" s="27"/>
      <c r="AFF20" s="27"/>
      <c r="AFG20" s="27"/>
      <c r="AFH20" s="27"/>
      <c r="AFI20" s="27"/>
      <c r="AFJ20" s="27"/>
      <c r="AFK20" s="27"/>
      <c r="AFL20" s="27"/>
      <c r="AFM20" s="27"/>
      <c r="AFN20" s="27"/>
      <c r="AFO20" s="27"/>
      <c r="AFP20" s="27"/>
      <c r="AFQ20" s="27"/>
      <c r="AFR20" s="27"/>
      <c r="AFS20" s="27"/>
      <c r="AFT20" s="27"/>
      <c r="AFU20" s="27"/>
      <c r="AFV20" s="27"/>
      <c r="AFW20" s="27"/>
      <c r="AFX20" s="27"/>
      <c r="AFY20" s="27"/>
      <c r="AFZ20" s="27"/>
      <c r="AGA20" s="27"/>
      <c r="AGB20" s="27"/>
      <c r="AGC20" s="27"/>
      <c r="AGD20" s="27"/>
      <c r="AGE20" s="27"/>
      <c r="AGF20" s="27"/>
      <c r="AGG20" s="27"/>
      <c r="AGH20" s="27"/>
      <c r="AGI20" s="27"/>
      <c r="AGJ20" s="27"/>
      <c r="AGK20" s="27"/>
      <c r="AGL20" s="27"/>
      <c r="AGM20" s="27"/>
      <c r="AGN20" s="27"/>
      <c r="AGO20" s="27"/>
      <c r="AGP20" s="27"/>
      <c r="AGQ20" s="27"/>
      <c r="AGR20" s="27"/>
      <c r="AGS20" s="27"/>
      <c r="AGT20" s="27"/>
      <c r="AGU20" s="27"/>
      <c r="AGV20" s="27"/>
      <c r="AGW20" s="27"/>
      <c r="AGX20" s="27"/>
      <c r="AGY20" s="27"/>
      <c r="AGZ20" s="27"/>
      <c r="AHA20" s="27"/>
      <c r="AHB20" s="27"/>
      <c r="AHC20" s="27"/>
      <c r="AHD20" s="27"/>
      <c r="AHE20" s="27"/>
      <c r="AHF20" s="27"/>
      <c r="AHG20" s="27"/>
      <c r="AHH20" s="27"/>
      <c r="AHI20" s="27"/>
      <c r="AHJ20" s="27"/>
      <c r="AHK20" s="27"/>
      <c r="AHL20" s="27"/>
      <c r="AHM20" s="27"/>
      <c r="AHN20" s="27"/>
      <c r="AHO20" s="27"/>
      <c r="AHP20" s="27"/>
      <c r="AHQ20" s="27"/>
      <c r="AHR20" s="27"/>
      <c r="AHS20" s="27"/>
      <c r="AHT20" s="27"/>
      <c r="AHU20" s="27"/>
      <c r="AHV20" s="27"/>
      <c r="AHW20" s="27"/>
      <c r="AHX20" s="27"/>
      <c r="AHY20" s="27"/>
      <c r="AHZ20" s="27"/>
      <c r="AIA20" s="27"/>
      <c r="AIB20" s="27"/>
      <c r="AIC20" s="27"/>
      <c r="AID20" s="27"/>
      <c r="AIE20" s="27"/>
      <c r="AIF20" s="27"/>
      <c r="AIG20" s="27"/>
      <c r="AIH20" s="27"/>
      <c r="AII20" s="27"/>
      <c r="AIJ20" s="27"/>
      <c r="AIK20" s="27"/>
      <c r="AIL20" s="27"/>
      <c r="AIM20" s="27"/>
      <c r="AIN20" s="27"/>
      <c r="AIO20" s="27"/>
      <c r="AIP20" s="27"/>
      <c r="AIQ20" s="27"/>
      <c r="AIR20" s="27"/>
      <c r="AIS20" s="27"/>
      <c r="AIT20" s="27"/>
      <c r="AIU20" s="27"/>
      <c r="AIV20" s="27"/>
      <c r="AIW20" s="27"/>
      <c r="AIX20" s="27"/>
      <c r="AIY20" s="27"/>
      <c r="AIZ20" s="27"/>
      <c r="AJA20" s="27"/>
      <c r="AJB20" s="27"/>
      <c r="AJC20" s="27"/>
      <c r="AJD20" s="27"/>
      <c r="AJE20" s="27"/>
      <c r="AJF20" s="27"/>
      <c r="AJG20" s="27"/>
      <c r="AJH20" s="27"/>
      <c r="AJI20" s="27"/>
      <c r="AJJ20" s="27"/>
      <c r="AJK20" s="27"/>
      <c r="AJL20" s="27"/>
      <c r="AJM20" s="27"/>
      <c r="AJN20" s="27"/>
      <c r="AJO20" s="27"/>
      <c r="AJP20" s="27"/>
      <c r="AJQ20" s="27"/>
      <c r="AJR20" s="27"/>
      <c r="AJS20" s="27"/>
      <c r="AJT20" s="27"/>
      <c r="AJU20" s="27"/>
      <c r="AJV20" s="27"/>
      <c r="AJW20" s="27"/>
      <c r="AJX20" s="27"/>
      <c r="AJY20" s="27"/>
      <c r="AJZ20" s="27"/>
      <c r="AKA20" s="27"/>
      <c r="AKB20" s="27"/>
      <c r="AKC20" s="27"/>
      <c r="AKD20" s="27"/>
      <c r="AKE20" s="27"/>
      <c r="AKF20" s="27"/>
      <c r="AKG20" s="27"/>
      <c r="AKH20" s="27"/>
      <c r="AKI20" s="27"/>
      <c r="AKJ20" s="27"/>
      <c r="AKK20" s="27"/>
      <c r="AKL20" s="27"/>
      <c r="AKM20" s="27"/>
      <c r="AKN20" s="27"/>
      <c r="AKO20" s="27"/>
      <c r="AKP20" s="27"/>
      <c r="AKQ20" s="27"/>
      <c r="AKR20" s="27"/>
      <c r="AKS20" s="27"/>
      <c r="AKT20" s="27"/>
      <c r="AKU20" s="27"/>
      <c r="AKV20" s="27"/>
      <c r="AKW20" s="27"/>
      <c r="AKX20" s="27"/>
      <c r="AKY20" s="27"/>
      <c r="AKZ20" s="27"/>
      <c r="ALA20" s="27"/>
      <c r="ALB20" s="27"/>
      <c r="ALC20" s="27"/>
      <c r="ALD20" s="27"/>
      <c r="ALE20" s="27"/>
      <c r="ALF20" s="27"/>
      <c r="ALG20" s="27"/>
      <c r="ALH20" s="27"/>
      <c r="ALI20" s="27"/>
      <c r="ALJ20" s="27"/>
      <c r="ALK20" s="27"/>
      <c r="ALL20" s="27"/>
      <c r="ALM20" s="27"/>
      <c r="ALN20" s="27"/>
      <c r="ALO20" s="27"/>
      <c r="ALP20" s="27"/>
      <c r="ALQ20" s="27"/>
      <c r="ALR20" s="27"/>
      <c r="ALS20" s="27"/>
      <c r="ALT20" s="27"/>
      <c r="ALU20" s="27"/>
      <c r="ALV20" s="27"/>
      <c r="ALW20" s="27"/>
      <c r="ALX20" s="27"/>
      <c r="ALY20" s="27"/>
      <c r="ALZ20" s="27"/>
      <c r="AMA20" s="27"/>
      <c r="AMB20" s="27"/>
      <c r="AMC20" s="27"/>
      <c r="AMD20" s="27"/>
      <c r="AME20" s="27"/>
      <c r="AMF20" s="27"/>
      <c r="AMG20" s="27"/>
      <c r="AMH20" s="27"/>
    </row>
    <row r="21" spans="1:1022" customFormat="1" ht="30.75" customHeight="1" x14ac:dyDescent="0.25">
      <c r="A21" s="195"/>
      <c r="B21" s="196"/>
      <c r="C21" s="196"/>
      <c r="D21" s="196"/>
      <c r="E21" s="195"/>
      <c r="F21" s="198"/>
      <c r="G21" s="195"/>
      <c r="H21" s="73"/>
      <c r="I21" s="46"/>
      <c r="J21" s="98"/>
      <c r="K21" s="45"/>
      <c r="L21" s="67"/>
      <c r="M21" s="68"/>
      <c r="N21" s="69"/>
      <c r="O21" s="75"/>
      <c r="P21" s="71"/>
      <c r="Q21" s="71"/>
      <c r="R21" s="95"/>
      <c r="S21" s="56"/>
      <c r="T21" s="192"/>
      <c r="U21" s="200"/>
      <c r="V21" s="192"/>
      <c r="W21" s="202"/>
      <c r="X21" s="202"/>
      <c r="Y21" s="203"/>
      <c r="Z21" s="204"/>
      <c r="AA21" s="191"/>
      <c r="AB21" s="62"/>
      <c r="AC21" s="62"/>
      <c r="AD21" s="62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  <c r="IX21" s="27"/>
      <c r="IY21" s="27"/>
      <c r="IZ21" s="27"/>
      <c r="JA21" s="27"/>
      <c r="JB21" s="27"/>
      <c r="JC21" s="27"/>
      <c r="JD21" s="27"/>
      <c r="JE21" s="27"/>
      <c r="JF21" s="27"/>
      <c r="JG21" s="27"/>
      <c r="JH21" s="27"/>
      <c r="JI21" s="27"/>
      <c r="JJ21" s="27"/>
      <c r="JK21" s="27"/>
      <c r="JL21" s="27"/>
      <c r="JM21" s="27"/>
      <c r="JN21" s="27"/>
      <c r="JO21" s="27"/>
      <c r="JP21" s="27"/>
      <c r="JQ21" s="27"/>
      <c r="JR21" s="27"/>
      <c r="JS21" s="27"/>
      <c r="JT21" s="27"/>
      <c r="JU21" s="27"/>
      <c r="JV21" s="27"/>
      <c r="JW21" s="27"/>
      <c r="JX21" s="27"/>
      <c r="JY21" s="27"/>
      <c r="JZ21" s="27"/>
      <c r="KA21" s="27"/>
      <c r="KB21" s="27"/>
      <c r="KC21" s="27"/>
      <c r="KD21" s="27"/>
      <c r="KE21" s="27"/>
      <c r="KF21" s="27"/>
      <c r="KG21" s="27"/>
      <c r="KH21" s="27"/>
      <c r="KI21" s="27"/>
      <c r="KJ21" s="27"/>
      <c r="KK21" s="27"/>
      <c r="KL21" s="27"/>
      <c r="KM21" s="27"/>
      <c r="KN21" s="27"/>
      <c r="KO21" s="27"/>
      <c r="KP21" s="27"/>
      <c r="KQ21" s="27"/>
      <c r="KR21" s="27"/>
      <c r="KS21" s="27"/>
      <c r="KT21" s="27"/>
      <c r="KU21" s="27"/>
      <c r="KV21" s="27"/>
      <c r="KW21" s="27"/>
      <c r="KX21" s="27"/>
      <c r="KY21" s="27"/>
      <c r="KZ21" s="27"/>
      <c r="LA21" s="27"/>
      <c r="LB21" s="27"/>
      <c r="LC21" s="27"/>
      <c r="LD21" s="27"/>
      <c r="LE21" s="27"/>
      <c r="LF21" s="27"/>
      <c r="LG21" s="27"/>
      <c r="LH21" s="27"/>
      <c r="LI21" s="27"/>
      <c r="LJ21" s="27"/>
      <c r="LK21" s="27"/>
      <c r="LL21" s="27"/>
      <c r="LM21" s="27"/>
      <c r="LN21" s="27"/>
      <c r="LO21" s="27"/>
      <c r="LP21" s="27"/>
      <c r="LQ21" s="27"/>
      <c r="LR21" s="27"/>
      <c r="LS21" s="27"/>
      <c r="LT21" s="27"/>
      <c r="LU21" s="27"/>
      <c r="LV21" s="27"/>
      <c r="LW21" s="27"/>
      <c r="LX21" s="27"/>
      <c r="LY21" s="27"/>
      <c r="LZ21" s="27"/>
      <c r="MA21" s="27"/>
      <c r="MB21" s="27"/>
      <c r="MC21" s="27"/>
      <c r="MD21" s="27"/>
      <c r="ME21" s="27"/>
      <c r="MF21" s="27"/>
      <c r="MG21" s="27"/>
      <c r="MH21" s="27"/>
      <c r="MI21" s="27"/>
      <c r="MJ21" s="27"/>
      <c r="MK21" s="27"/>
      <c r="ML21" s="27"/>
      <c r="MM21" s="27"/>
      <c r="MN21" s="27"/>
      <c r="MO21" s="27"/>
      <c r="MP21" s="27"/>
      <c r="MQ21" s="27"/>
      <c r="MR21" s="27"/>
      <c r="MS21" s="27"/>
      <c r="MT21" s="27"/>
      <c r="MU21" s="27"/>
      <c r="MV21" s="27"/>
      <c r="MW21" s="27"/>
      <c r="MX21" s="27"/>
      <c r="MY21" s="27"/>
      <c r="MZ21" s="27"/>
      <c r="NA21" s="27"/>
      <c r="NB21" s="27"/>
      <c r="NC21" s="27"/>
      <c r="ND21" s="27"/>
      <c r="NE21" s="27"/>
      <c r="NF21" s="27"/>
      <c r="NG21" s="27"/>
      <c r="NH21" s="27"/>
      <c r="NI21" s="27"/>
      <c r="NJ21" s="27"/>
      <c r="NK21" s="27"/>
      <c r="NL21" s="27"/>
      <c r="NM21" s="27"/>
      <c r="NN21" s="27"/>
      <c r="NO21" s="27"/>
      <c r="NP21" s="27"/>
      <c r="NQ21" s="27"/>
      <c r="NR21" s="27"/>
      <c r="NS21" s="27"/>
      <c r="NT21" s="27"/>
      <c r="NU21" s="27"/>
      <c r="NV21" s="27"/>
      <c r="NW21" s="27"/>
      <c r="NX21" s="27"/>
      <c r="NY21" s="27"/>
      <c r="NZ21" s="27"/>
      <c r="OA21" s="27"/>
      <c r="OB21" s="27"/>
      <c r="OC21" s="27"/>
      <c r="OD21" s="27"/>
      <c r="OE21" s="27"/>
      <c r="OF21" s="27"/>
      <c r="OG21" s="27"/>
      <c r="OH21" s="27"/>
      <c r="OI21" s="27"/>
      <c r="OJ21" s="27"/>
      <c r="OK21" s="27"/>
      <c r="OL21" s="27"/>
      <c r="OM21" s="27"/>
      <c r="ON21" s="27"/>
      <c r="OO21" s="27"/>
      <c r="OP21" s="27"/>
      <c r="OQ21" s="27"/>
      <c r="OR21" s="27"/>
      <c r="OS21" s="27"/>
      <c r="OT21" s="27"/>
      <c r="OU21" s="27"/>
      <c r="OV21" s="27"/>
      <c r="OW21" s="27"/>
      <c r="OX21" s="27"/>
      <c r="OY21" s="27"/>
      <c r="OZ21" s="27"/>
      <c r="PA21" s="27"/>
      <c r="PB21" s="27"/>
      <c r="PC21" s="27"/>
      <c r="PD21" s="27"/>
      <c r="PE21" s="27"/>
      <c r="PF21" s="27"/>
      <c r="PG21" s="27"/>
      <c r="PH21" s="27"/>
      <c r="PI21" s="27"/>
      <c r="PJ21" s="27"/>
      <c r="PK21" s="27"/>
      <c r="PL21" s="27"/>
      <c r="PM21" s="27"/>
      <c r="PN21" s="27"/>
      <c r="PO21" s="27"/>
      <c r="PP21" s="27"/>
      <c r="PQ21" s="27"/>
      <c r="PR21" s="27"/>
      <c r="PS21" s="27"/>
      <c r="PT21" s="27"/>
      <c r="PU21" s="27"/>
      <c r="PV21" s="27"/>
      <c r="PW21" s="27"/>
      <c r="PX21" s="27"/>
      <c r="PY21" s="27"/>
      <c r="PZ21" s="27"/>
      <c r="QA21" s="27"/>
      <c r="QB21" s="27"/>
      <c r="QC21" s="27"/>
      <c r="QD21" s="27"/>
      <c r="QE21" s="27"/>
      <c r="QF21" s="27"/>
      <c r="QG21" s="27"/>
      <c r="QH21" s="27"/>
      <c r="QI21" s="27"/>
      <c r="QJ21" s="27"/>
      <c r="QK21" s="27"/>
      <c r="QL21" s="27"/>
      <c r="QM21" s="27"/>
      <c r="QN21" s="27"/>
      <c r="QO21" s="27"/>
      <c r="QP21" s="27"/>
      <c r="QQ21" s="27"/>
      <c r="QR21" s="27"/>
      <c r="QS21" s="27"/>
      <c r="QT21" s="27"/>
      <c r="QU21" s="27"/>
      <c r="QV21" s="27"/>
      <c r="QW21" s="27"/>
      <c r="QX21" s="27"/>
      <c r="QY21" s="27"/>
      <c r="QZ21" s="27"/>
      <c r="RA21" s="27"/>
      <c r="RB21" s="27"/>
      <c r="RC21" s="27"/>
      <c r="RD21" s="27"/>
      <c r="RE21" s="27"/>
      <c r="RF21" s="27"/>
      <c r="RG21" s="27"/>
      <c r="RH21" s="27"/>
      <c r="RI21" s="27"/>
      <c r="RJ21" s="27"/>
      <c r="RK21" s="27"/>
      <c r="RL21" s="27"/>
      <c r="RM21" s="27"/>
      <c r="RN21" s="27"/>
      <c r="RO21" s="27"/>
      <c r="RP21" s="27"/>
      <c r="RQ21" s="27"/>
      <c r="RR21" s="27"/>
      <c r="RS21" s="27"/>
      <c r="RT21" s="27"/>
      <c r="RU21" s="27"/>
      <c r="RV21" s="27"/>
      <c r="RW21" s="27"/>
      <c r="RX21" s="27"/>
      <c r="RY21" s="27"/>
      <c r="RZ21" s="27"/>
      <c r="SA21" s="27"/>
      <c r="SB21" s="27"/>
      <c r="SC21" s="27"/>
      <c r="SD21" s="27"/>
      <c r="SE21" s="27"/>
      <c r="SF21" s="27"/>
      <c r="SG21" s="27"/>
      <c r="SH21" s="27"/>
      <c r="SI21" s="27"/>
      <c r="SJ21" s="27"/>
      <c r="SK21" s="27"/>
      <c r="SL21" s="27"/>
      <c r="SM21" s="27"/>
      <c r="SN21" s="27"/>
      <c r="SO21" s="27"/>
      <c r="SP21" s="27"/>
      <c r="SQ21" s="27"/>
      <c r="SR21" s="27"/>
      <c r="SS21" s="27"/>
      <c r="ST21" s="27"/>
      <c r="SU21" s="27"/>
      <c r="SV21" s="27"/>
      <c r="SW21" s="27"/>
      <c r="SX21" s="27"/>
      <c r="SY21" s="27"/>
      <c r="SZ21" s="27"/>
      <c r="TA21" s="27"/>
      <c r="TB21" s="27"/>
      <c r="TC21" s="27"/>
      <c r="TD21" s="27"/>
      <c r="TE21" s="27"/>
      <c r="TF21" s="27"/>
      <c r="TG21" s="27"/>
      <c r="TH21" s="27"/>
      <c r="TI21" s="27"/>
      <c r="TJ21" s="27"/>
      <c r="TK21" s="27"/>
      <c r="TL21" s="27"/>
      <c r="TM21" s="27"/>
      <c r="TN21" s="27"/>
      <c r="TO21" s="27"/>
      <c r="TP21" s="27"/>
      <c r="TQ21" s="27"/>
      <c r="TR21" s="27"/>
      <c r="TS21" s="27"/>
      <c r="TT21" s="27"/>
      <c r="TU21" s="27"/>
      <c r="TV21" s="27"/>
      <c r="TW21" s="27"/>
      <c r="TX21" s="27"/>
      <c r="TY21" s="27"/>
      <c r="TZ21" s="27"/>
      <c r="UA21" s="27"/>
      <c r="UB21" s="27"/>
      <c r="UC21" s="27"/>
      <c r="UD21" s="27"/>
      <c r="UE21" s="27"/>
      <c r="UF21" s="27"/>
      <c r="UG21" s="27"/>
      <c r="UH21" s="27"/>
      <c r="UI21" s="27"/>
      <c r="UJ21" s="27"/>
      <c r="UK21" s="27"/>
      <c r="UL21" s="27"/>
      <c r="UM21" s="27"/>
      <c r="UN21" s="27"/>
      <c r="UO21" s="27"/>
      <c r="UP21" s="27"/>
      <c r="UQ21" s="27"/>
      <c r="UR21" s="27"/>
      <c r="US21" s="27"/>
      <c r="UT21" s="27"/>
      <c r="UU21" s="27"/>
      <c r="UV21" s="27"/>
      <c r="UW21" s="27"/>
      <c r="UX21" s="27"/>
      <c r="UY21" s="27"/>
      <c r="UZ21" s="27"/>
      <c r="VA21" s="27"/>
      <c r="VB21" s="27"/>
      <c r="VC21" s="27"/>
      <c r="VD21" s="27"/>
      <c r="VE21" s="27"/>
      <c r="VF21" s="27"/>
      <c r="VG21" s="27"/>
      <c r="VH21" s="27"/>
      <c r="VI21" s="27"/>
      <c r="VJ21" s="27"/>
      <c r="VK21" s="27"/>
      <c r="VL21" s="27"/>
      <c r="VM21" s="27"/>
      <c r="VN21" s="27"/>
      <c r="VO21" s="27"/>
      <c r="VP21" s="27"/>
      <c r="VQ21" s="27"/>
      <c r="VR21" s="27"/>
      <c r="VS21" s="27"/>
      <c r="VT21" s="27"/>
      <c r="VU21" s="27"/>
      <c r="VV21" s="27"/>
      <c r="VW21" s="27"/>
      <c r="VX21" s="27"/>
      <c r="VY21" s="27"/>
      <c r="VZ21" s="27"/>
      <c r="WA21" s="27"/>
      <c r="WB21" s="27"/>
      <c r="WC21" s="27"/>
      <c r="WD21" s="27"/>
      <c r="WE21" s="27"/>
      <c r="WF21" s="27"/>
      <c r="WG21" s="27"/>
      <c r="WH21" s="27"/>
      <c r="WI21" s="27"/>
      <c r="WJ21" s="27"/>
      <c r="WK21" s="27"/>
      <c r="WL21" s="27"/>
      <c r="WM21" s="27"/>
      <c r="WN21" s="27"/>
      <c r="WO21" s="27"/>
      <c r="WP21" s="27"/>
      <c r="WQ21" s="27"/>
      <c r="WR21" s="27"/>
      <c r="WS21" s="27"/>
      <c r="WT21" s="27"/>
      <c r="WU21" s="27"/>
      <c r="WV21" s="27"/>
      <c r="WW21" s="27"/>
      <c r="WX21" s="27"/>
      <c r="WY21" s="27"/>
      <c r="WZ21" s="27"/>
      <c r="XA21" s="27"/>
      <c r="XB21" s="27"/>
      <c r="XC21" s="27"/>
      <c r="XD21" s="27"/>
      <c r="XE21" s="27"/>
      <c r="XF21" s="27"/>
      <c r="XG21" s="27"/>
      <c r="XH21" s="27"/>
      <c r="XI21" s="27"/>
      <c r="XJ21" s="27"/>
      <c r="XK21" s="27"/>
      <c r="XL21" s="27"/>
      <c r="XM21" s="27"/>
      <c r="XN21" s="27"/>
      <c r="XO21" s="27"/>
      <c r="XP21" s="27"/>
      <c r="XQ21" s="27"/>
      <c r="XR21" s="27"/>
      <c r="XS21" s="27"/>
      <c r="XT21" s="27"/>
      <c r="XU21" s="27"/>
      <c r="XV21" s="27"/>
      <c r="XW21" s="27"/>
      <c r="XX21" s="27"/>
      <c r="XY21" s="27"/>
      <c r="XZ21" s="27"/>
      <c r="YA21" s="27"/>
      <c r="YB21" s="27"/>
      <c r="YC21" s="27"/>
      <c r="YD21" s="27"/>
      <c r="YE21" s="27"/>
      <c r="YF21" s="27"/>
      <c r="YG21" s="27"/>
      <c r="YH21" s="27"/>
      <c r="YI21" s="27"/>
      <c r="YJ21" s="27"/>
      <c r="YK21" s="27"/>
      <c r="YL21" s="27"/>
      <c r="YM21" s="27"/>
      <c r="YN21" s="27"/>
      <c r="YO21" s="27"/>
      <c r="YP21" s="27"/>
      <c r="YQ21" s="27"/>
      <c r="YR21" s="27"/>
      <c r="YS21" s="27"/>
      <c r="YT21" s="27"/>
      <c r="YU21" s="27"/>
      <c r="YV21" s="27"/>
      <c r="YW21" s="27"/>
      <c r="YX21" s="27"/>
      <c r="YY21" s="27"/>
      <c r="YZ21" s="27"/>
      <c r="ZA21" s="27"/>
      <c r="ZB21" s="27"/>
      <c r="ZC21" s="27"/>
      <c r="ZD21" s="27"/>
      <c r="ZE21" s="27"/>
      <c r="ZF21" s="27"/>
      <c r="ZG21" s="27"/>
      <c r="ZH21" s="27"/>
      <c r="ZI21" s="27"/>
      <c r="ZJ21" s="27"/>
      <c r="ZK21" s="27"/>
      <c r="ZL21" s="27"/>
      <c r="ZM21" s="27"/>
      <c r="ZN21" s="27"/>
      <c r="ZO21" s="27"/>
      <c r="ZP21" s="27"/>
      <c r="ZQ21" s="27"/>
      <c r="ZR21" s="27"/>
      <c r="ZS21" s="27"/>
      <c r="ZT21" s="27"/>
      <c r="ZU21" s="27"/>
      <c r="ZV21" s="27"/>
      <c r="ZW21" s="27"/>
      <c r="ZX21" s="27"/>
      <c r="ZY21" s="27"/>
      <c r="ZZ21" s="27"/>
      <c r="AAA21" s="27"/>
      <c r="AAB21" s="27"/>
      <c r="AAC21" s="27"/>
      <c r="AAD21" s="27"/>
      <c r="AAE21" s="27"/>
      <c r="AAF21" s="27"/>
      <c r="AAG21" s="27"/>
      <c r="AAH21" s="27"/>
      <c r="AAI21" s="27"/>
      <c r="AAJ21" s="27"/>
      <c r="AAK21" s="27"/>
      <c r="AAL21" s="27"/>
      <c r="AAM21" s="27"/>
      <c r="AAN21" s="27"/>
      <c r="AAO21" s="27"/>
      <c r="AAP21" s="27"/>
      <c r="AAQ21" s="27"/>
      <c r="AAR21" s="27"/>
      <c r="AAS21" s="27"/>
      <c r="AAT21" s="27"/>
      <c r="AAU21" s="27"/>
      <c r="AAV21" s="27"/>
      <c r="AAW21" s="27"/>
      <c r="AAX21" s="27"/>
      <c r="AAY21" s="27"/>
      <c r="AAZ21" s="27"/>
      <c r="ABA21" s="27"/>
      <c r="ABB21" s="27"/>
      <c r="ABC21" s="27"/>
      <c r="ABD21" s="27"/>
      <c r="ABE21" s="27"/>
      <c r="ABF21" s="27"/>
      <c r="ABG21" s="27"/>
      <c r="ABH21" s="27"/>
      <c r="ABI21" s="27"/>
      <c r="ABJ21" s="27"/>
      <c r="ABK21" s="27"/>
      <c r="ABL21" s="27"/>
      <c r="ABM21" s="27"/>
      <c r="ABN21" s="27"/>
      <c r="ABO21" s="27"/>
      <c r="ABP21" s="27"/>
      <c r="ABQ21" s="27"/>
      <c r="ABR21" s="27"/>
      <c r="ABS21" s="27"/>
      <c r="ABT21" s="27"/>
      <c r="ABU21" s="27"/>
      <c r="ABV21" s="27"/>
      <c r="ABW21" s="27"/>
      <c r="ABX21" s="27"/>
      <c r="ABY21" s="27"/>
      <c r="ABZ21" s="27"/>
      <c r="ACA21" s="27"/>
      <c r="ACB21" s="27"/>
      <c r="ACC21" s="27"/>
      <c r="ACD21" s="27"/>
      <c r="ACE21" s="27"/>
      <c r="ACF21" s="27"/>
      <c r="ACG21" s="27"/>
      <c r="ACH21" s="27"/>
      <c r="ACI21" s="27"/>
      <c r="ACJ21" s="27"/>
      <c r="ACK21" s="27"/>
      <c r="ACL21" s="27"/>
      <c r="ACM21" s="27"/>
      <c r="ACN21" s="27"/>
      <c r="ACO21" s="27"/>
      <c r="ACP21" s="27"/>
      <c r="ACQ21" s="27"/>
      <c r="ACR21" s="27"/>
      <c r="ACS21" s="27"/>
      <c r="ACT21" s="27"/>
      <c r="ACU21" s="27"/>
      <c r="ACV21" s="27"/>
      <c r="ACW21" s="27"/>
      <c r="ACX21" s="27"/>
      <c r="ACY21" s="27"/>
      <c r="ACZ21" s="27"/>
      <c r="ADA21" s="27"/>
      <c r="ADB21" s="27"/>
      <c r="ADC21" s="27"/>
      <c r="ADD21" s="27"/>
      <c r="ADE21" s="27"/>
      <c r="ADF21" s="27"/>
      <c r="ADG21" s="27"/>
      <c r="ADH21" s="27"/>
      <c r="ADI21" s="27"/>
      <c r="ADJ21" s="27"/>
      <c r="ADK21" s="27"/>
      <c r="ADL21" s="27"/>
      <c r="ADM21" s="27"/>
      <c r="ADN21" s="27"/>
      <c r="ADO21" s="27"/>
      <c r="ADP21" s="27"/>
      <c r="ADQ21" s="27"/>
      <c r="ADR21" s="27"/>
      <c r="ADS21" s="27"/>
      <c r="ADT21" s="27"/>
      <c r="ADU21" s="27"/>
      <c r="ADV21" s="27"/>
      <c r="ADW21" s="27"/>
      <c r="ADX21" s="27"/>
      <c r="ADY21" s="27"/>
      <c r="ADZ21" s="27"/>
      <c r="AEA21" s="27"/>
      <c r="AEB21" s="27"/>
      <c r="AEC21" s="27"/>
      <c r="AED21" s="27"/>
      <c r="AEE21" s="27"/>
      <c r="AEF21" s="27"/>
      <c r="AEG21" s="27"/>
      <c r="AEH21" s="27"/>
      <c r="AEI21" s="27"/>
      <c r="AEJ21" s="27"/>
      <c r="AEK21" s="27"/>
      <c r="AEL21" s="27"/>
      <c r="AEM21" s="27"/>
      <c r="AEN21" s="27"/>
      <c r="AEO21" s="27"/>
      <c r="AEP21" s="27"/>
      <c r="AEQ21" s="27"/>
      <c r="AER21" s="27"/>
      <c r="AES21" s="27"/>
      <c r="AET21" s="27"/>
      <c r="AEU21" s="27"/>
      <c r="AEV21" s="27"/>
      <c r="AEW21" s="27"/>
      <c r="AEX21" s="27"/>
      <c r="AEY21" s="27"/>
      <c r="AEZ21" s="27"/>
      <c r="AFA21" s="27"/>
      <c r="AFB21" s="27"/>
      <c r="AFC21" s="27"/>
      <c r="AFD21" s="27"/>
      <c r="AFE21" s="27"/>
      <c r="AFF21" s="27"/>
      <c r="AFG21" s="27"/>
      <c r="AFH21" s="27"/>
      <c r="AFI21" s="27"/>
      <c r="AFJ21" s="27"/>
      <c r="AFK21" s="27"/>
      <c r="AFL21" s="27"/>
      <c r="AFM21" s="27"/>
      <c r="AFN21" s="27"/>
      <c r="AFO21" s="27"/>
      <c r="AFP21" s="27"/>
      <c r="AFQ21" s="27"/>
      <c r="AFR21" s="27"/>
      <c r="AFS21" s="27"/>
      <c r="AFT21" s="27"/>
      <c r="AFU21" s="27"/>
      <c r="AFV21" s="27"/>
      <c r="AFW21" s="27"/>
      <c r="AFX21" s="27"/>
      <c r="AFY21" s="27"/>
      <c r="AFZ21" s="27"/>
      <c r="AGA21" s="27"/>
      <c r="AGB21" s="27"/>
      <c r="AGC21" s="27"/>
      <c r="AGD21" s="27"/>
      <c r="AGE21" s="27"/>
      <c r="AGF21" s="27"/>
      <c r="AGG21" s="27"/>
      <c r="AGH21" s="27"/>
      <c r="AGI21" s="27"/>
      <c r="AGJ21" s="27"/>
      <c r="AGK21" s="27"/>
      <c r="AGL21" s="27"/>
      <c r="AGM21" s="27"/>
      <c r="AGN21" s="27"/>
      <c r="AGO21" s="27"/>
      <c r="AGP21" s="27"/>
      <c r="AGQ21" s="27"/>
      <c r="AGR21" s="27"/>
      <c r="AGS21" s="27"/>
      <c r="AGT21" s="27"/>
      <c r="AGU21" s="27"/>
      <c r="AGV21" s="27"/>
      <c r="AGW21" s="27"/>
      <c r="AGX21" s="27"/>
      <c r="AGY21" s="27"/>
      <c r="AGZ21" s="27"/>
      <c r="AHA21" s="27"/>
      <c r="AHB21" s="27"/>
      <c r="AHC21" s="27"/>
      <c r="AHD21" s="27"/>
      <c r="AHE21" s="27"/>
      <c r="AHF21" s="27"/>
      <c r="AHG21" s="27"/>
      <c r="AHH21" s="27"/>
      <c r="AHI21" s="27"/>
      <c r="AHJ21" s="27"/>
      <c r="AHK21" s="27"/>
      <c r="AHL21" s="27"/>
      <c r="AHM21" s="27"/>
      <c r="AHN21" s="27"/>
      <c r="AHO21" s="27"/>
      <c r="AHP21" s="27"/>
      <c r="AHQ21" s="27"/>
      <c r="AHR21" s="27"/>
      <c r="AHS21" s="27"/>
      <c r="AHT21" s="27"/>
      <c r="AHU21" s="27"/>
      <c r="AHV21" s="27"/>
      <c r="AHW21" s="27"/>
      <c r="AHX21" s="27"/>
      <c r="AHY21" s="27"/>
      <c r="AHZ21" s="27"/>
      <c r="AIA21" s="27"/>
      <c r="AIB21" s="27"/>
      <c r="AIC21" s="27"/>
      <c r="AID21" s="27"/>
      <c r="AIE21" s="27"/>
      <c r="AIF21" s="27"/>
      <c r="AIG21" s="27"/>
      <c r="AIH21" s="27"/>
      <c r="AII21" s="27"/>
      <c r="AIJ21" s="27"/>
      <c r="AIK21" s="27"/>
      <c r="AIL21" s="27"/>
      <c r="AIM21" s="27"/>
      <c r="AIN21" s="27"/>
      <c r="AIO21" s="27"/>
      <c r="AIP21" s="27"/>
      <c r="AIQ21" s="27"/>
      <c r="AIR21" s="27"/>
      <c r="AIS21" s="27"/>
      <c r="AIT21" s="27"/>
      <c r="AIU21" s="27"/>
      <c r="AIV21" s="27"/>
      <c r="AIW21" s="27"/>
      <c r="AIX21" s="27"/>
      <c r="AIY21" s="27"/>
      <c r="AIZ21" s="27"/>
      <c r="AJA21" s="27"/>
      <c r="AJB21" s="27"/>
      <c r="AJC21" s="27"/>
      <c r="AJD21" s="27"/>
      <c r="AJE21" s="27"/>
      <c r="AJF21" s="27"/>
      <c r="AJG21" s="27"/>
      <c r="AJH21" s="27"/>
      <c r="AJI21" s="27"/>
      <c r="AJJ21" s="27"/>
      <c r="AJK21" s="27"/>
      <c r="AJL21" s="27"/>
      <c r="AJM21" s="27"/>
      <c r="AJN21" s="27"/>
      <c r="AJO21" s="27"/>
      <c r="AJP21" s="27"/>
      <c r="AJQ21" s="27"/>
      <c r="AJR21" s="27"/>
      <c r="AJS21" s="27"/>
      <c r="AJT21" s="27"/>
      <c r="AJU21" s="27"/>
      <c r="AJV21" s="27"/>
      <c r="AJW21" s="27"/>
      <c r="AJX21" s="27"/>
      <c r="AJY21" s="27"/>
      <c r="AJZ21" s="27"/>
      <c r="AKA21" s="27"/>
      <c r="AKB21" s="27"/>
      <c r="AKC21" s="27"/>
      <c r="AKD21" s="27"/>
      <c r="AKE21" s="27"/>
      <c r="AKF21" s="27"/>
      <c r="AKG21" s="27"/>
      <c r="AKH21" s="27"/>
      <c r="AKI21" s="27"/>
      <c r="AKJ21" s="27"/>
      <c r="AKK21" s="27"/>
      <c r="AKL21" s="27"/>
      <c r="AKM21" s="27"/>
      <c r="AKN21" s="27"/>
      <c r="AKO21" s="27"/>
      <c r="AKP21" s="27"/>
      <c r="AKQ21" s="27"/>
      <c r="AKR21" s="27"/>
      <c r="AKS21" s="27"/>
      <c r="AKT21" s="27"/>
      <c r="AKU21" s="27"/>
      <c r="AKV21" s="27"/>
      <c r="AKW21" s="27"/>
      <c r="AKX21" s="27"/>
      <c r="AKY21" s="27"/>
      <c r="AKZ21" s="27"/>
      <c r="ALA21" s="27"/>
      <c r="ALB21" s="27"/>
      <c r="ALC21" s="27"/>
      <c r="ALD21" s="27"/>
      <c r="ALE21" s="27"/>
      <c r="ALF21" s="27"/>
      <c r="ALG21" s="27"/>
      <c r="ALH21" s="27"/>
      <c r="ALI21" s="27"/>
      <c r="ALJ21" s="27"/>
      <c r="ALK21" s="27"/>
      <c r="ALL21" s="27"/>
      <c r="ALM21" s="27"/>
      <c r="ALN21" s="27"/>
      <c r="ALO21" s="27"/>
      <c r="ALP21" s="27"/>
      <c r="ALQ21" s="27"/>
      <c r="ALR21" s="27"/>
      <c r="ALS21" s="27"/>
      <c r="ALT21" s="27"/>
      <c r="ALU21" s="27"/>
      <c r="ALV21" s="27"/>
      <c r="ALW21" s="27"/>
      <c r="ALX21" s="27"/>
      <c r="ALY21" s="27"/>
      <c r="ALZ21" s="27"/>
      <c r="AMA21" s="27"/>
      <c r="AMB21" s="27"/>
      <c r="AMC21" s="27"/>
      <c r="AMD21" s="27"/>
      <c r="AME21" s="27"/>
      <c r="AMF21" s="27"/>
      <c r="AMG21" s="27"/>
      <c r="AMH21" s="27"/>
    </row>
    <row r="22" spans="1:1022" customFormat="1" ht="30.75" customHeight="1" x14ac:dyDescent="0.25">
      <c r="A22" s="195"/>
      <c r="B22" s="196"/>
      <c r="C22" s="196"/>
      <c r="D22" s="196"/>
      <c r="E22" s="197"/>
      <c r="F22" s="198"/>
      <c r="G22" s="195"/>
      <c r="H22" s="73" t="s">
        <v>24</v>
      </c>
      <c r="I22" s="46"/>
      <c r="J22" s="98" t="s">
        <v>37</v>
      </c>
      <c r="K22" s="145">
        <v>4.8597999999999999</v>
      </c>
      <c r="L22" s="67">
        <f>ROUND((K22-(K22*10/110)),3)</f>
        <v>4.4180000000000001</v>
      </c>
      <c r="M22" s="76"/>
      <c r="N22" s="77"/>
      <c r="O22" s="75"/>
      <c r="P22" s="78"/>
      <c r="Q22" s="71"/>
      <c r="R22" s="95"/>
      <c r="S22" s="56"/>
      <c r="T22" s="192"/>
      <c r="U22" s="192"/>
      <c r="V22" s="192"/>
      <c r="W22" s="192"/>
      <c r="X22" s="192"/>
      <c r="Y22" s="192"/>
      <c r="Z22" s="205"/>
      <c r="AA22" s="192"/>
      <c r="AB22" s="62"/>
      <c r="AC22" s="62"/>
      <c r="AD22" s="62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  <c r="IX22" s="27"/>
      <c r="IY22" s="27"/>
      <c r="IZ22" s="27"/>
      <c r="JA22" s="27"/>
      <c r="JB22" s="27"/>
      <c r="JC22" s="27"/>
      <c r="JD22" s="27"/>
      <c r="JE22" s="27"/>
      <c r="JF22" s="27"/>
      <c r="JG22" s="27"/>
      <c r="JH22" s="27"/>
      <c r="JI22" s="27"/>
      <c r="JJ22" s="27"/>
      <c r="JK22" s="27"/>
      <c r="JL22" s="27"/>
      <c r="JM22" s="27"/>
      <c r="JN22" s="27"/>
      <c r="JO22" s="27"/>
      <c r="JP22" s="27"/>
      <c r="JQ22" s="27"/>
      <c r="JR22" s="27"/>
      <c r="JS22" s="27"/>
      <c r="JT22" s="27"/>
      <c r="JU22" s="27"/>
      <c r="JV22" s="27"/>
      <c r="JW22" s="27"/>
      <c r="JX22" s="27"/>
      <c r="JY22" s="27"/>
      <c r="JZ22" s="27"/>
      <c r="KA22" s="27"/>
      <c r="KB22" s="27"/>
      <c r="KC22" s="27"/>
      <c r="KD22" s="27"/>
      <c r="KE22" s="27"/>
      <c r="KF22" s="27"/>
      <c r="KG22" s="27"/>
      <c r="KH22" s="27"/>
      <c r="KI22" s="27"/>
      <c r="KJ22" s="27"/>
      <c r="KK22" s="27"/>
      <c r="KL22" s="27"/>
      <c r="KM22" s="27"/>
      <c r="KN22" s="27"/>
      <c r="KO22" s="27"/>
      <c r="KP22" s="27"/>
      <c r="KQ22" s="27"/>
      <c r="KR22" s="27"/>
      <c r="KS22" s="27"/>
      <c r="KT22" s="27"/>
      <c r="KU22" s="27"/>
      <c r="KV22" s="27"/>
      <c r="KW22" s="27"/>
      <c r="KX22" s="27"/>
      <c r="KY22" s="27"/>
      <c r="KZ22" s="27"/>
      <c r="LA22" s="27"/>
      <c r="LB22" s="27"/>
      <c r="LC22" s="27"/>
      <c r="LD22" s="27"/>
      <c r="LE22" s="27"/>
      <c r="LF22" s="27"/>
      <c r="LG22" s="27"/>
      <c r="LH22" s="27"/>
      <c r="LI22" s="27"/>
      <c r="LJ22" s="27"/>
      <c r="LK22" s="27"/>
      <c r="LL22" s="27"/>
      <c r="LM22" s="27"/>
      <c r="LN22" s="27"/>
      <c r="LO22" s="27"/>
      <c r="LP22" s="27"/>
      <c r="LQ22" s="27"/>
      <c r="LR22" s="27"/>
      <c r="LS22" s="27"/>
      <c r="LT22" s="27"/>
      <c r="LU22" s="27"/>
      <c r="LV22" s="27"/>
      <c r="LW22" s="27"/>
      <c r="LX22" s="27"/>
      <c r="LY22" s="27"/>
      <c r="LZ22" s="27"/>
      <c r="MA22" s="27"/>
      <c r="MB22" s="27"/>
      <c r="MC22" s="27"/>
      <c r="MD22" s="27"/>
      <c r="ME22" s="27"/>
      <c r="MF22" s="27"/>
      <c r="MG22" s="27"/>
      <c r="MH22" s="27"/>
      <c r="MI22" s="27"/>
      <c r="MJ22" s="27"/>
      <c r="MK22" s="27"/>
      <c r="ML22" s="27"/>
      <c r="MM22" s="27"/>
      <c r="MN22" s="27"/>
      <c r="MO22" s="27"/>
      <c r="MP22" s="27"/>
      <c r="MQ22" s="27"/>
      <c r="MR22" s="27"/>
      <c r="MS22" s="27"/>
      <c r="MT22" s="27"/>
      <c r="MU22" s="27"/>
      <c r="MV22" s="27"/>
      <c r="MW22" s="27"/>
      <c r="MX22" s="27"/>
      <c r="MY22" s="27"/>
      <c r="MZ22" s="27"/>
      <c r="NA22" s="27"/>
      <c r="NB22" s="27"/>
      <c r="NC22" s="27"/>
      <c r="ND22" s="27"/>
      <c r="NE22" s="27"/>
      <c r="NF22" s="27"/>
      <c r="NG22" s="27"/>
      <c r="NH22" s="27"/>
      <c r="NI22" s="27"/>
      <c r="NJ22" s="27"/>
      <c r="NK22" s="27"/>
      <c r="NL22" s="27"/>
      <c r="NM22" s="27"/>
      <c r="NN22" s="27"/>
      <c r="NO22" s="27"/>
      <c r="NP22" s="27"/>
      <c r="NQ22" s="27"/>
      <c r="NR22" s="27"/>
      <c r="NS22" s="27"/>
      <c r="NT22" s="27"/>
      <c r="NU22" s="27"/>
      <c r="NV22" s="27"/>
      <c r="NW22" s="27"/>
      <c r="NX22" s="27"/>
      <c r="NY22" s="27"/>
      <c r="NZ22" s="27"/>
      <c r="OA22" s="27"/>
      <c r="OB22" s="27"/>
      <c r="OC22" s="27"/>
      <c r="OD22" s="27"/>
      <c r="OE22" s="27"/>
      <c r="OF22" s="27"/>
      <c r="OG22" s="27"/>
      <c r="OH22" s="27"/>
      <c r="OI22" s="27"/>
      <c r="OJ22" s="27"/>
      <c r="OK22" s="27"/>
      <c r="OL22" s="27"/>
      <c r="OM22" s="27"/>
      <c r="ON22" s="27"/>
      <c r="OO22" s="27"/>
      <c r="OP22" s="27"/>
      <c r="OQ22" s="27"/>
      <c r="OR22" s="27"/>
      <c r="OS22" s="27"/>
      <c r="OT22" s="27"/>
      <c r="OU22" s="27"/>
      <c r="OV22" s="27"/>
      <c r="OW22" s="27"/>
      <c r="OX22" s="27"/>
      <c r="OY22" s="27"/>
      <c r="OZ22" s="27"/>
      <c r="PA22" s="27"/>
      <c r="PB22" s="27"/>
      <c r="PC22" s="27"/>
      <c r="PD22" s="27"/>
      <c r="PE22" s="27"/>
      <c r="PF22" s="27"/>
      <c r="PG22" s="27"/>
      <c r="PH22" s="27"/>
      <c r="PI22" s="27"/>
      <c r="PJ22" s="27"/>
      <c r="PK22" s="27"/>
      <c r="PL22" s="27"/>
      <c r="PM22" s="27"/>
      <c r="PN22" s="27"/>
      <c r="PO22" s="27"/>
      <c r="PP22" s="27"/>
      <c r="PQ22" s="27"/>
      <c r="PR22" s="27"/>
      <c r="PS22" s="27"/>
      <c r="PT22" s="27"/>
      <c r="PU22" s="27"/>
      <c r="PV22" s="27"/>
      <c r="PW22" s="27"/>
      <c r="PX22" s="27"/>
      <c r="PY22" s="27"/>
      <c r="PZ22" s="27"/>
      <c r="QA22" s="27"/>
      <c r="QB22" s="27"/>
      <c r="QC22" s="27"/>
      <c r="QD22" s="27"/>
      <c r="QE22" s="27"/>
      <c r="QF22" s="27"/>
      <c r="QG22" s="27"/>
      <c r="QH22" s="27"/>
      <c r="QI22" s="27"/>
      <c r="QJ22" s="27"/>
      <c r="QK22" s="27"/>
      <c r="QL22" s="27"/>
      <c r="QM22" s="27"/>
      <c r="QN22" s="27"/>
      <c r="QO22" s="27"/>
      <c r="QP22" s="27"/>
      <c r="QQ22" s="27"/>
      <c r="QR22" s="27"/>
      <c r="QS22" s="27"/>
      <c r="QT22" s="27"/>
      <c r="QU22" s="27"/>
      <c r="QV22" s="27"/>
      <c r="QW22" s="27"/>
      <c r="QX22" s="27"/>
      <c r="QY22" s="27"/>
      <c r="QZ22" s="27"/>
      <c r="RA22" s="27"/>
      <c r="RB22" s="27"/>
      <c r="RC22" s="27"/>
      <c r="RD22" s="27"/>
      <c r="RE22" s="27"/>
      <c r="RF22" s="27"/>
      <c r="RG22" s="27"/>
      <c r="RH22" s="27"/>
      <c r="RI22" s="27"/>
      <c r="RJ22" s="27"/>
      <c r="RK22" s="27"/>
      <c r="RL22" s="27"/>
      <c r="RM22" s="27"/>
      <c r="RN22" s="27"/>
      <c r="RO22" s="27"/>
      <c r="RP22" s="27"/>
      <c r="RQ22" s="27"/>
      <c r="RR22" s="27"/>
      <c r="RS22" s="27"/>
      <c r="RT22" s="27"/>
      <c r="RU22" s="27"/>
      <c r="RV22" s="27"/>
      <c r="RW22" s="27"/>
      <c r="RX22" s="27"/>
      <c r="RY22" s="27"/>
      <c r="RZ22" s="27"/>
      <c r="SA22" s="27"/>
      <c r="SB22" s="27"/>
      <c r="SC22" s="27"/>
      <c r="SD22" s="27"/>
      <c r="SE22" s="27"/>
      <c r="SF22" s="27"/>
      <c r="SG22" s="27"/>
      <c r="SH22" s="27"/>
      <c r="SI22" s="27"/>
      <c r="SJ22" s="27"/>
      <c r="SK22" s="27"/>
      <c r="SL22" s="27"/>
      <c r="SM22" s="27"/>
      <c r="SN22" s="27"/>
      <c r="SO22" s="27"/>
      <c r="SP22" s="27"/>
      <c r="SQ22" s="27"/>
      <c r="SR22" s="27"/>
      <c r="SS22" s="27"/>
      <c r="ST22" s="27"/>
      <c r="SU22" s="27"/>
      <c r="SV22" s="27"/>
      <c r="SW22" s="27"/>
      <c r="SX22" s="27"/>
      <c r="SY22" s="27"/>
      <c r="SZ22" s="27"/>
      <c r="TA22" s="27"/>
      <c r="TB22" s="27"/>
      <c r="TC22" s="27"/>
      <c r="TD22" s="27"/>
      <c r="TE22" s="27"/>
      <c r="TF22" s="27"/>
      <c r="TG22" s="27"/>
      <c r="TH22" s="27"/>
      <c r="TI22" s="27"/>
      <c r="TJ22" s="27"/>
      <c r="TK22" s="27"/>
      <c r="TL22" s="27"/>
      <c r="TM22" s="27"/>
      <c r="TN22" s="27"/>
      <c r="TO22" s="27"/>
      <c r="TP22" s="27"/>
      <c r="TQ22" s="27"/>
      <c r="TR22" s="27"/>
      <c r="TS22" s="27"/>
      <c r="TT22" s="27"/>
      <c r="TU22" s="27"/>
      <c r="TV22" s="27"/>
      <c r="TW22" s="27"/>
      <c r="TX22" s="27"/>
      <c r="TY22" s="27"/>
      <c r="TZ22" s="27"/>
      <c r="UA22" s="27"/>
      <c r="UB22" s="27"/>
      <c r="UC22" s="27"/>
      <c r="UD22" s="27"/>
      <c r="UE22" s="27"/>
      <c r="UF22" s="27"/>
      <c r="UG22" s="27"/>
      <c r="UH22" s="27"/>
      <c r="UI22" s="27"/>
      <c r="UJ22" s="27"/>
      <c r="UK22" s="27"/>
      <c r="UL22" s="27"/>
      <c r="UM22" s="27"/>
      <c r="UN22" s="27"/>
      <c r="UO22" s="27"/>
      <c r="UP22" s="27"/>
      <c r="UQ22" s="27"/>
      <c r="UR22" s="27"/>
      <c r="US22" s="27"/>
      <c r="UT22" s="27"/>
      <c r="UU22" s="27"/>
      <c r="UV22" s="27"/>
      <c r="UW22" s="27"/>
      <c r="UX22" s="27"/>
      <c r="UY22" s="27"/>
      <c r="UZ22" s="27"/>
      <c r="VA22" s="27"/>
      <c r="VB22" s="27"/>
      <c r="VC22" s="27"/>
      <c r="VD22" s="27"/>
      <c r="VE22" s="27"/>
      <c r="VF22" s="27"/>
      <c r="VG22" s="27"/>
      <c r="VH22" s="27"/>
      <c r="VI22" s="27"/>
      <c r="VJ22" s="27"/>
      <c r="VK22" s="27"/>
      <c r="VL22" s="27"/>
      <c r="VM22" s="27"/>
      <c r="VN22" s="27"/>
      <c r="VO22" s="27"/>
      <c r="VP22" s="27"/>
      <c r="VQ22" s="27"/>
      <c r="VR22" s="27"/>
      <c r="VS22" s="27"/>
      <c r="VT22" s="27"/>
      <c r="VU22" s="27"/>
      <c r="VV22" s="27"/>
      <c r="VW22" s="27"/>
      <c r="VX22" s="27"/>
      <c r="VY22" s="27"/>
      <c r="VZ22" s="27"/>
      <c r="WA22" s="27"/>
      <c r="WB22" s="27"/>
      <c r="WC22" s="27"/>
      <c r="WD22" s="27"/>
      <c r="WE22" s="27"/>
      <c r="WF22" s="27"/>
      <c r="WG22" s="27"/>
      <c r="WH22" s="27"/>
      <c r="WI22" s="27"/>
      <c r="WJ22" s="27"/>
      <c r="WK22" s="27"/>
      <c r="WL22" s="27"/>
      <c r="WM22" s="27"/>
      <c r="WN22" s="27"/>
      <c r="WO22" s="27"/>
      <c r="WP22" s="27"/>
      <c r="WQ22" s="27"/>
      <c r="WR22" s="27"/>
      <c r="WS22" s="27"/>
      <c r="WT22" s="27"/>
      <c r="WU22" s="27"/>
      <c r="WV22" s="27"/>
      <c r="WW22" s="27"/>
      <c r="WX22" s="27"/>
      <c r="WY22" s="27"/>
      <c r="WZ22" s="27"/>
      <c r="XA22" s="27"/>
      <c r="XB22" s="27"/>
      <c r="XC22" s="27"/>
      <c r="XD22" s="27"/>
      <c r="XE22" s="27"/>
      <c r="XF22" s="27"/>
      <c r="XG22" s="27"/>
      <c r="XH22" s="27"/>
      <c r="XI22" s="27"/>
      <c r="XJ22" s="27"/>
      <c r="XK22" s="27"/>
      <c r="XL22" s="27"/>
      <c r="XM22" s="27"/>
      <c r="XN22" s="27"/>
      <c r="XO22" s="27"/>
      <c r="XP22" s="27"/>
      <c r="XQ22" s="27"/>
      <c r="XR22" s="27"/>
      <c r="XS22" s="27"/>
      <c r="XT22" s="27"/>
      <c r="XU22" s="27"/>
      <c r="XV22" s="27"/>
      <c r="XW22" s="27"/>
      <c r="XX22" s="27"/>
      <c r="XY22" s="27"/>
      <c r="XZ22" s="27"/>
      <c r="YA22" s="27"/>
      <c r="YB22" s="27"/>
      <c r="YC22" s="27"/>
      <c r="YD22" s="27"/>
      <c r="YE22" s="27"/>
      <c r="YF22" s="27"/>
      <c r="YG22" s="27"/>
      <c r="YH22" s="27"/>
      <c r="YI22" s="27"/>
      <c r="YJ22" s="27"/>
      <c r="YK22" s="27"/>
      <c r="YL22" s="27"/>
      <c r="YM22" s="27"/>
      <c r="YN22" s="27"/>
      <c r="YO22" s="27"/>
      <c r="YP22" s="27"/>
      <c r="YQ22" s="27"/>
      <c r="YR22" s="27"/>
      <c r="YS22" s="27"/>
      <c r="YT22" s="27"/>
      <c r="YU22" s="27"/>
      <c r="YV22" s="27"/>
      <c r="YW22" s="27"/>
      <c r="YX22" s="27"/>
      <c r="YY22" s="27"/>
      <c r="YZ22" s="27"/>
      <c r="ZA22" s="27"/>
      <c r="ZB22" s="27"/>
      <c r="ZC22" s="27"/>
      <c r="ZD22" s="27"/>
      <c r="ZE22" s="27"/>
      <c r="ZF22" s="27"/>
      <c r="ZG22" s="27"/>
      <c r="ZH22" s="27"/>
      <c r="ZI22" s="27"/>
      <c r="ZJ22" s="27"/>
      <c r="ZK22" s="27"/>
      <c r="ZL22" s="27"/>
      <c r="ZM22" s="27"/>
      <c r="ZN22" s="27"/>
      <c r="ZO22" s="27"/>
      <c r="ZP22" s="27"/>
      <c r="ZQ22" s="27"/>
      <c r="ZR22" s="27"/>
      <c r="ZS22" s="27"/>
      <c r="ZT22" s="27"/>
      <c r="ZU22" s="27"/>
      <c r="ZV22" s="27"/>
      <c r="ZW22" s="27"/>
      <c r="ZX22" s="27"/>
      <c r="ZY22" s="27"/>
      <c r="ZZ22" s="27"/>
      <c r="AAA22" s="27"/>
      <c r="AAB22" s="27"/>
      <c r="AAC22" s="27"/>
      <c r="AAD22" s="27"/>
      <c r="AAE22" s="27"/>
      <c r="AAF22" s="27"/>
      <c r="AAG22" s="27"/>
      <c r="AAH22" s="27"/>
      <c r="AAI22" s="27"/>
      <c r="AAJ22" s="27"/>
      <c r="AAK22" s="27"/>
      <c r="AAL22" s="27"/>
      <c r="AAM22" s="27"/>
      <c r="AAN22" s="27"/>
      <c r="AAO22" s="27"/>
      <c r="AAP22" s="27"/>
      <c r="AAQ22" s="27"/>
      <c r="AAR22" s="27"/>
      <c r="AAS22" s="27"/>
      <c r="AAT22" s="27"/>
      <c r="AAU22" s="27"/>
      <c r="AAV22" s="27"/>
      <c r="AAW22" s="27"/>
      <c r="AAX22" s="27"/>
      <c r="AAY22" s="27"/>
      <c r="AAZ22" s="27"/>
      <c r="ABA22" s="27"/>
      <c r="ABB22" s="27"/>
      <c r="ABC22" s="27"/>
      <c r="ABD22" s="27"/>
      <c r="ABE22" s="27"/>
      <c r="ABF22" s="27"/>
      <c r="ABG22" s="27"/>
      <c r="ABH22" s="27"/>
      <c r="ABI22" s="27"/>
      <c r="ABJ22" s="27"/>
      <c r="ABK22" s="27"/>
      <c r="ABL22" s="27"/>
      <c r="ABM22" s="27"/>
      <c r="ABN22" s="27"/>
      <c r="ABO22" s="27"/>
      <c r="ABP22" s="27"/>
      <c r="ABQ22" s="27"/>
      <c r="ABR22" s="27"/>
      <c r="ABS22" s="27"/>
      <c r="ABT22" s="27"/>
      <c r="ABU22" s="27"/>
      <c r="ABV22" s="27"/>
      <c r="ABW22" s="27"/>
      <c r="ABX22" s="27"/>
      <c r="ABY22" s="27"/>
      <c r="ABZ22" s="27"/>
      <c r="ACA22" s="27"/>
      <c r="ACB22" s="27"/>
      <c r="ACC22" s="27"/>
      <c r="ACD22" s="27"/>
      <c r="ACE22" s="27"/>
      <c r="ACF22" s="27"/>
      <c r="ACG22" s="27"/>
      <c r="ACH22" s="27"/>
      <c r="ACI22" s="27"/>
      <c r="ACJ22" s="27"/>
      <c r="ACK22" s="27"/>
      <c r="ACL22" s="27"/>
      <c r="ACM22" s="27"/>
      <c r="ACN22" s="27"/>
      <c r="ACO22" s="27"/>
      <c r="ACP22" s="27"/>
      <c r="ACQ22" s="27"/>
      <c r="ACR22" s="27"/>
      <c r="ACS22" s="27"/>
      <c r="ACT22" s="27"/>
      <c r="ACU22" s="27"/>
      <c r="ACV22" s="27"/>
      <c r="ACW22" s="27"/>
      <c r="ACX22" s="27"/>
      <c r="ACY22" s="27"/>
      <c r="ACZ22" s="27"/>
      <c r="ADA22" s="27"/>
      <c r="ADB22" s="27"/>
      <c r="ADC22" s="27"/>
      <c r="ADD22" s="27"/>
      <c r="ADE22" s="27"/>
      <c r="ADF22" s="27"/>
      <c r="ADG22" s="27"/>
      <c r="ADH22" s="27"/>
      <c r="ADI22" s="27"/>
      <c r="ADJ22" s="27"/>
      <c r="ADK22" s="27"/>
      <c r="ADL22" s="27"/>
      <c r="ADM22" s="27"/>
      <c r="ADN22" s="27"/>
      <c r="ADO22" s="27"/>
      <c r="ADP22" s="27"/>
      <c r="ADQ22" s="27"/>
      <c r="ADR22" s="27"/>
      <c r="ADS22" s="27"/>
      <c r="ADT22" s="27"/>
      <c r="ADU22" s="27"/>
      <c r="ADV22" s="27"/>
      <c r="ADW22" s="27"/>
      <c r="ADX22" s="27"/>
      <c r="ADY22" s="27"/>
      <c r="ADZ22" s="27"/>
      <c r="AEA22" s="27"/>
      <c r="AEB22" s="27"/>
      <c r="AEC22" s="27"/>
      <c r="AED22" s="27"/>
      <c r="AEE22" s="27"/>
      <c r="AEF22" s="27"/>
      <c r="AEG22" s="27"/>
      <c r="AEH22" s="27"/>
      <c r="AEI22" s="27"/>
      <c r="AEJ22" s="27"/>
      <c r="AEK22" s="27"/>
      <c r="AEL22" s="27"/>
      <c r="AEM22" s="27"/>
      <c r="AEN22" s="27"/>
      <c r="AEO22" s="27"/>
      <c r="AEP22" s="27"/>
      <c r="AEQ22" s="27"/>
      <c r="AER22" s="27"/>
      <c r="AES22" s="27"/>
      <c r="AET22" s="27"/>
      <c r="AEU22" s="27"/>
      <c r="AEV22" s="27"/>
      <c r="AEW22" s="27"/>
      <c r="AEX22" s="27"/>
      <c r="AEY22" s="27"/>
      <c r="AEZ22" s="27"/>
      <c r="AFA22" s="27"/>
      <c r="AFB22" s="27"/>
      <c r="AFC22" s="27"/>
      <c r="AFD22" s="27"/>
      <c r="AFE22" s="27"/>
      <c r="AFF22" s="27"/>
      <c r="AFG22" s="27"/>
      <c r="AFH22" s="27"/>
      <c r="AFI22" s="27"/>
      <c r="AFJ22" s="27"/>
      <c r="AFK22" s="27"/>
      <c r="AFL22" s="27"/>
      <c r="AFM22" s="27"/>
      <c r="AFN22" s="27"/>
      <c r="AFO22" s="27"/>
      <c r="AFP22" s="27"/>
      <c r="AFQ22" s="27"/>
      <c r="AFR22" s="27"/>
      <c r="AFS22" s="27"/>
      <c r="AFT22" s="27"/>
      <c r="AFU22" s="27"/>
      <c r="AFV22" s="27"/>
      <c r="AFW22" s="27"/>
      <c r="AFX22" s="27"/>
      <c r="AFY22" s="27"/>
      <c r="AFZ22" s="27"/>
      <c r="AGA22" s="27"/>
      <c r="AGB22" s="27"/>
      <c r="AGC22" s="27"/>
      <c r="AGD22" s="27"/>
      <c r="AGE22" s="27"/>
      <c r="AGF22" s="27"/>
      <c r="AGG22" s="27"/>
      <c r="AGH22" s="27"/>
      <c r="AGI22" s="27"/>
      <c r="AGJ22" s="27"/>
      <c r="AGK22" s="27"/>
      <c r="AGL22" s="27"/>
      <c r="AGM22" s="27"/>
      <c r="AGN22" s="27"/>
      <c r="AGO22" s="27"/>
      <c r="AGP22" s="27"/>
      <c r="AGQ22" s="27"/>
      <c r="AGR22" s="27"/>
      <c r="AGS22" s="27"/>
      <c r="AGT22" s="27"/>
      <c r="AGU22" s="27"/>
      <c r="AGV22" s="27"/>
      <c r="AGW22" s="27"/>
      <c r="AGX22" s="27"/>
      <c r="AGY22" s="27"/>
      <c r="AGZ22" s="27"/>
      <c r="AHA22" s="27"/>
      <c r="AHB22" s="27"/>
      <c r="AHC22" s="27"/>
      <c r="AHD22" s="27"/>
      <c r="AHE22" s="27"/>
      <c r="AHF22" s="27"/>
      <c r="AHG22" s="27"/>
      <c r="AHH22" s="27"/>
      <c r="AHI22" s="27"/>
      <c r="AHJ22" s="27"/>
      <c r="AHK22" s="27"/>
      <c r="AHL22" s="27"/>
      <c r="AHM22" s="27"/>
      <c r="AHN22" s="27"/>
      <c r="AHO22" s="27"/>
      <c r="AHP22" s="27"/>
      <c r="AHQ22" s="27"/>
      <c r="AHR22" s="27"/>
      <c r="AHS22" s="27"/>
      <c r="AHT22" s="27"/>
      <c r="AHU22" s="27"/>
      <c r="AHV22" s="27"/>
      <c r="AHW22" s="27"/>
      <c r="AHX22" s="27"/>
      <c r="AHY22" s="27"/>
      <c r="AHZ22" s="27"/>
      <c r="AIA22" s="27"/>
      <c r="AIB22" s="27"/>
      <c r="AIC22" s="27"/>
      <c r="AID22" s="27"/>
      <c r="AIE22" s="27"/>
      <c r="AIF22" s="27"/>
      <c r="AIG22" s="27"/>
      <c r="AIH22" s="27"/>
      <c r="AII22" s="27"/>
      <c r="AIJ22" s="27"/>
      <c r="AIK22" s="27"/>
      <c r="AIL22" s="27"/>
      <c r="AIM22" s="27"/>
      <c r="AIN22" s="27"/>
      <c r="AIO22" s="27"/>
      <c r="AIP22" s="27"/>
      <c r="AIQ22" s="27"/>
      <c r="AIR22" s="27"/>
      <c r="AIS22" s="27"/>
      <c r="AIT22" s="27"/>
      <c r="AIU22" s="27"/>
      <c r="AIV22" s="27"/>
      <c r="AIW22" s="27"/>
      <c r="AIX22" s="27"/>
      <c r="AIY22" s="27"/>
      <c r="AIZ22" s="27"/>
      <c r="AJA22" s="27"/>
      <c r="AJB22" s="27"/>
      <c r="AJC22" s="27"/>
      <c r="AJD22" s="27"/>
      <c r="AJE22" s="27"/>
      <c r="AJF22" s="27"/>
      <c r="AJG22" s="27"/>
      <c r="AJH22" s="27"/>
      <c r="AJI22" s="27"/>
      <c r="AJJ22" s="27"/>
      <c r="AJK22" s="27"/>
      <c r="AJL22" s="27"/>
      <c r="AJM22" s="27"/>
      <c r="AJN22" s="27"/>
      <c r="AJO22" s="27"/>
      <c r="AJP22" s="27"/>
      <c r="AJQ22" s="27"/>
      <c r="AJR22" s="27"/>
      <c r="AJS22" s="27"/>
      <c r="AJT22" s="27"/>
      <c r="AJU22" s="27"/>
      <c r="AJV22" s="27"/>
      <c r="AJW22" s="27"/>
      <c r="AJX22" s="27"/>
      <c r="AJY22" s="27"/>
      <c r="AJZ22" s="27"/>
      <c r="AKA22" s="27"/>
      <c r="AKB22" s="27"/>
      <c r="AKC22" s="27"/>
      <c r="AKD22" s="27"/>
      <c r="AKE22" s="27"/>
      <c r="AKF22" s="27"/>
      <c r="AKG22" s="27"/>
      <c r="AKH22" s="27"/>
      <c r="AKI22" s="27"/>
      <c r="AKJ22" s="27"/>
      <c r="AKK22" s="27"/>
      <c r="AKL22" s="27"/>
      <c r="AKM22" s="27"/>
      <c r="AKN22" s="27"/>
      <c r="AKO22" s="27"/>
      <c r="AKP22" s="27"/>
      <c r="AKQ22" s="27"/>
      <c r="AKR22" s="27"/>
      <c r="AKS22" s="27"/>
      <c r="AKT22" s="27"/>
      <c r="AKU22" s="27"/>
      <c r="AKV22" s="27"/>
      <c r="AKW22" s="27"/>
      <c r="AKX22" s="27"/>
      <c r="AKY22" s="27"/>
      <c r="AKZ22" s="27"/>
      <c r="ALA22" s="27"/>
      <c r="ALB22" s="27"/>
      <c r="ALC22" s="27"/>
      <c r="ALD22" s="27"/>
      <c r="ALE22" s="27"/>
      <c r="ALF22" s="27"/>
      <c r="ALG22" s="27"/>
      <c r="ALH22" s="27"/>
      <c r="ALI22" s="27"/>
      <c r="ALJ22" s="27"/>
      <c r="ALK22" s="27"/>
      <c r="ALL22" s="27"/>
      <c r="ALM22" s="27"/>
      <c r="ALN22" s="27"/>
      <c r="ALO22" s="27"/>
      <c r="ALP22" s="27"/>
      <c r="ALQ22" s="27"/>
      <c r="ALR22" s="27"/>
      <c r="ALS22" s="27"/>
      <c r="ALT22" s="27"/>
      <c r="ALU22" s="27"/>
      <c r="ALV22" s="27"/>
      <c r="ALW22" s="27"/>
      <c r="ALX22" s="27"/>
      <c r="ALY22" s="27"/>
      <c r="ALZ22" s="27"/>
      <c r="AMA22" s="27"/>
      <c r="AMB22" s="27"/>
      <c r="AMC22" s="27"/>
      <c r="AMD22" s="27"/>
      <c r="AME22" s="27"/>
      <c r="AMF22" s="27"/>
      <c r="AMG22" s="27"/>
      <c r="AMH22" s="27"/>
    </row>
    <row r="23" spans="1:1022" customFormat="1" ht="30.75" customHeight="1" x14ac:dyDescent="0.25">
      <c r="A23" s="84"/>
      <c r="B23" s="85"/>
      <c r="C23" s="85"/>
      <c r="D23" s="85"/>
      <c r="E23" s="84"/>
      <c r="F23" s="86"/>
      <c r="G23" s="84"/>
      <c r="H23" s="201"/>
      <c r="I23" s="201"/>
      <c r="J23" s="94"/>
      <c r="K23" s="86"/>
      <c r="L23" s="99">
        <f>IFERROR(SMALL(L19:L22,COUNTIF(L19:L22,0)+1),0)</f>
        <v>3.72</v>
      </c>
      <c r="M23" s="86">
        <f>IFERROR(SMALL(M19:M19,COUNTIF(M19:M19,0)+1),0)</f>
        <v>0</v>
      </c>
      <c r="N23" s="88"/>
      <c r="O23" s="88"/>
      <c r="P23" s="89"/>
      <c r="Q23" s="89"/>
      <c r="R23" s="86"/>
      <c r="S23" s="90">
        <f>IFERROR((S19+#REF!+#REF!+S22+#REF!)/(Q19+#REF!+#REF!+Q22+#REF!),0)</f>
        <v>0</v>
      </c>
      <c r="T23" s="86">
        <f>IFERROR((SMALL(L23:S23,COUNTIF(L23:S23,0)+1)),0)</f>
        <v>3.72</v>
      </c>
      <c r="U23" s="86">
        <f>U18</f>
        <v>0</v>
      </c>
      <c r="V23" s="147">
        <f>ROUND((T23+(T23*X23)+((T23+(T23*X23))*W23)),2)</f>
        <v>4.09</v>
      </c>
      <c r="W23" s="91">
        <v>0.1</v>
      </c>
      <c r="X23" s="91"/>
      <c r="Y23" s="100">
        <f>IFERROR((SMALL(U23:V23,COUNTIF(U23:V23,0)+1)),0)</f>
        <v>4.09</v>
      </c>
      <c r="Z23" s="100">
        <v>4.4400000000000004</v>
      </c>
      <c r="AA23" s="101">
        <f>Z23*F18</f>
        <v>3330.0000000000005</v>
      </c>
      <c r="AB23" s="92"/>
      <c r="AC23" s="93"/>
      <c r="AD23" s="62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/>
      <c r="IY23" s="27"/>
      <c r="IZ23" s="27"/>
      <c r="JA23" s="27"/>
      <c r="JB23" s="27"/>
      <c r="JC23" s="27"/>
      <c r="JD23" s="27"/>
      <c r="JE23" s="27"/>
      <c r="JF23" s="27"/>
      <c r="JG23" s="27"/>
      <c r="JH23" s="27"/>
      <c r="JI23" s="27"/>
      <c r="JJ23" s="27"/>
      <c r="JK23" s="27"/>
      <c r="JL23" s="27"/>
      <c r="JM23" s="27"/>
      <c r="JN23" s="27"/>
      <c r="JO23" s="27"/>
      <c r="JP23" s="27"/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  <c r="KB23" s="27"/>
      <c r="KC23" s="27"/>
      <c r="KD23" s="27"/>
      <c r="KE23" s="27"/>
      <c r="KF23" s="27"/>
      <c r="KG23" s="27"/>
      <c r="KH23" s="27"/>
      <c r="KI23" s="27"/>
      <c r="KJ23" s="27"/>
      <c r="KK23" s="27"/>
      <c r="KL23" s="27"/>
      <c r="KM23" s="27"/>
      <c r="KN23" s="27"/>
      <c r="KO23" s="27"/>
      <c r="KP23" s="27"/>
      <c r="KQ23" s="27"/>
      <c r="KR23" s="27"/>
      <c r="KS23" s="27"/>
      <c r="KT23" s="27"/>
      <c r="KU23" s="27"/>
      <c r="KV23" s="27"/>
      <c r="KW23" s="27"/>
      <c r="KX23" s="27"/>
      <c r="KY23" s="27"/>
      <c r="KZ23" s="27"/>
      <c r="LA23" s="27"/>
      <c r="LB23" s="27"/>
      <c r="LC23" s="27"/>
      <c r="LD23" s="27"/>
      <c r="LE23" s="27"/>
      <c r="LF23" s="27"/>
      <c r="LG23" s="27"/>
      <c r="LH23" s="27"/>
      <c r="LI23" s="27"/>
      <c r="LJ23" s="27"/>
      <c r="LK23" s="27"/>
      <c r="LL23" s="27"/>
      <c r="LM23" s="27"/>
      <c r="LN23" s="27"/>
      <c r="LO23" s="27"/>
      <c r="LP23" s="27"/>
      <c r="LQ23" s="27"/>
      <c r="LR23" s="27"/>
      <c r="LS23" s="27"/>
      <c r="LT23" s="27"/>
      <c r="LU23" s="27"/>
      <c r="LV23" s="27"/>
      <c r="LW23" s="27"/>
      <c r="LX23" s="27"/>
      <c r="LY23" s="27"/>
      <c r="LZ23" s="27"/>
      <c r="MA23" s="27"/>
      <c r="MB23" s="27"/>
      <c r="MC23" s="27"/>
      <c r="MD23" s="27"/>
      <c r="ME23" s="27"/>
      <c r="MF23" s="27"/>
      <c r="MG23" s="27"/>
      <c r="MH23" s="27"/>
      <c r="MI23" s="27"/>
      <c r="MJ23" s="27"/>
      <c r="MK23" s="27"/>
      <c r="ML23" s="27"/>
      <c r="MM23" s="27"/>
      <c r="MN23" s="27"/>
      <c r="MO23" s="27"/>
      <c r="MP23" s="27"/>
      <c r="MQ23" s="27"/>
      <c r="MR23" s="27"/>
      <c r="MS23" s="27"/>
      <c r="MT23" s="27"/>
      <c r="MU23" s="27"/>
      <c r="MV23" s="27"/>
      <c r="MW23" s="27"/>
      <c r="MX23" s="27"/>
      <c r="MY23" s="27"/>
      <c r="MZ23" s="27"/>
      <c r="NA23" s="27"/>
      <c r="NB23" s="27"/>
      <c r="NC23" s="27"/>
      <c r="ND23" s="27"/>
      <c r="NE23" s="27"/>
      <c r="NF23" s="27"/>
      <c r="NG23" s="27"/>
      <c r="NH23" s="27"/>
      <c r="NI23" s="27"/>
      <c r="NJ23" s="27"/>
      <c r="NK23" s="27"/>
      <c r="NL23" s="27"/>
      <c r="NM23" s="27"/>
      <c r="NN23" s="27"/>
      <c r="NO23" s="27"/>
      <c r="NP23" s="27"/>
      <c r="NQ23" s="27"/>
      <c r="NR23" s="27"/>
      <c r="NS23" s="27"/>
      <c r="NT23" s="27"/>
      <c r="NU23" s="27"/>
      <c r="NV23" s="27"/>
      <c r="NW23" s="27"/>
      <c r="NX23" s="27"/>
      <c r="NY23" s="27"/>
      <c r="NZ23" s="27"/>
      <c r="OA23" s="27"/>
      <c r="OB23" s="27"/>
      <c r="OC23" s="27"/>
      <c r="OD23" s="27"/>
      <c r="OE23" s="27"/>
      <c r="OF23" s="27"/>
      <c r="OG23" s="27"/>
      <c r="OH23" s="27"/>
      <c r="OI23" s="27"/>
      <c r="OJ23" s="27"/>
      <c r="OK23" s="27"/>
      <c r="OL23" s="27"/>
      <c r="OM23" s="27"/>
      <c r="ON23" s="27"/>
      <c r="OO23" s="27"/>
      <c r="OP23" s="27"/>
      <c r="OQ23" s="27"/>
      <c r="OR23" s="27"/>
      <c r="OS23" s="27"/>
      <c r="OT23" s="27"/>
      <c r="OU23" s="27"/>
      <c r="OV23" s="27"/>
      <c r="OW23" s="27"/>
      <c r="OX23" s="27"/>
      <c r="OY23" s="27"/>
      <c r="OZ23" s="27"/>
      <c r="PA23" s="27"/>
      <c r="PB23" s="27"/>
      <c r="PC23" s="27"/>
      <c r="PD23" s="27"/>
      <c r="PE23" s="27"/>
      <c r="PF23" s="27"/>
      <c r="PG23" s="27"/>
      <c r="PH23" s="27"/>
      <c r="PI23" s="27"/>
      <c r="PJ23" s="27"/>
      <c r="PK23" s="27"/>
      <c r="PL23" s="27"/>
      <c r="PM23" s="27"/>
      <c r="PN23" s="27"/>
      <c r="PO23" s="27"/>
      <c r="PP23" s="27"/>
      <c r="PQ23" s="27"/>
      <c r="PR23" s="27"/>
      <c r="PS23" s="27"/>
      <c r="PT23" s="27"/>
      <c r="PU23" s="27"/>
      <c r="PV23" s="27"/>
      <c r="PW23" s="27"/>
      <c r="PX23" s="27"/>
      <c r="PY23" s="27"/>
      <c r="PZ23" s="27"/>
      <c r="QA23" s="27"/>
      <c r="QB23" s="27"/>
      <c r="QC23" s="27"/>
      <c r="QD23" s="27"/>
      <c r="QE23" s="27"/>
      <c r="QF23" s="27"/>
      <c r="QG23" s="27"/>
      <c r="QH23" s="27"/>
      <c r="QI23" s="27"/>
      <c r="QJ23" s="27"/>
      <c r="QK23" s="27"/>
      <c r="QL23" s="27"/>
      <c r="QM23" s="27"/>
      <c r="QN23" s="27"/>
      <c r="QO23" s="27"/>
      <c r="QP23" s="27"/>
      <c r="QQ23" s="27"/>
      <c r="QR23" s="27"/>
      <c r="QS23" s="27"/>
      <c r="QT23" s="27"/>
      <c r="QU23" s="27"/>
      <c r="QV23" s="27"/>
      <c r="QW23" s="27"/>
      <c r="QX23" s="27"/>
      <c r="QY23" s="27"/>
      <c r="QZ23" s="27"/>
      <c r="RA23" s="27"/>
      <c r="RB23" s="27"/>
      <c r="RC23" s="27"/>
      <c r="RD23" s="27"/>
      <c r="RE23" s="27"/>
      <c r="RF23" s="27"/>
      <c r="RG23" s="27"/>
      <c r="RH23" s="27"/>
      <c r="RI23" s="27"/>
      <c r="RJ23" s="27"/>
      <c r="RK23" s="27"/>
      <c r="RL23" s="27"/>
      <c r="RM23" s="27"/>
      <c r="RN23" s="27"/>
      <c r="RO23" s="27"/>
      <c r="RP23" s="27"/>
      <c r="RQ23" s="27"/>
      <c r="RR23" s="27"/>
      <c r="RS23" s="27"/>
      <c r="RT23" s="27"/>
      <c r="RU23" s="27"/>
      <c r="RV23" s="27"/>
      <c r="RW23" s="27"/>
      <c r="RX23" s="27"/>
      <c r="RY23" s="27"/>
      <c r="RZ23" s="27"/>
      <c r="SA23" s="27"/>
      <c r="SB23" s="27"/>
      <c r="SC23" s="27"/>
      <c r="SD23" s="27"/>
      <c r="SE23" s="27"/>
      <c r="SF23" s="27"/>
      <c r="SG23" s="27"/>
      <c r="SH23" s="27"/>
      <c r="SI23" s="27"/>
      <c r="SJ23" s="27"/>
      <c r="SK23" s="27"/>
      <c r="SL23" s="27"/>
      <c r="SM23" s="27"/>
      <c r="SN23" s="27"/>
      <c r="SO23" s="27"/>
      <c r="SP23" s="27"/>
      <c r="SQ23" s="27"/>
      <c r="SR23" s="27"/>
      <c r="SS23" s="27"/>
      <c r="ST23" s="27"/>
      <c r="SU23" s="27"/>
      <c r="SV23" s="27"/>
      <c r="SW23" s="27"/>
      <c r="SX23" s="27"/>
      <c r="SY23" s="27"/>
      <c r="SZ23" s="27"/>
      <c r="TA23" s="27"/>
      <c r="TB23" s="27"/>
      <c r="TC23" s="27"/>
      <c r="TD23" s="27"/>
      <c r="TE23" s="27"/>
      <c r="TF23" s="27"/>
      <c r="TG23" s="27"/>
      <c r="TH23" s="27"/>
      <c r="TI23" s="27"/>
      <c r="TJ23" s="27"/>
      <c r="TK23" s="27"/>
      <c r="TL23" s="27"/>
      <c r="TM23" s="27"/>
      <c r="TN23" s="27"/>
      <c r="TO23" s="27"/>
      <c r="TP23" s="27"/>
      <c r="TQ23" s="27"/>
      <c r="TR23" s="27"/>
      <c r="TS23" s="27"/>
      <c r="TT23" s="27"/>
      <c r="TU23" s="27"/>
      <c r="TV23" s="27"/>
      <c r="TW23" s="27"/>
      <c r="TX23" s="27"/>
      <c r="TY23" s="27"/>
      <c r="TZ23" s="27"/>
      <c r="UA23" s="27"/>
      <c r="UB23" s="27"/>
      <c r="UC23" s="27"/>
      <c r="UD23" s="27"/>
      <c r="UE23" s="27"/>
      <c r="UF23" s="27"/>
      <c r="UG23" s="27"/>
      <c r="UH23" s="27"/>
      <c r="UI23" s="27"/>
      <c r="UJ23" s="27"/>
      <c r="UK23" s="27"/>
      <c r="UL23" s="27"/>
      <c r="UM23" s="27"/>
      <c r="UN23" s="27"/>
      <c r="UO23" s="27"/>
      <c r="UP23" s="27"/>
      <c r="UQ23" s="27"/>
      <c r="UR23" s="27"/>
      <c r="US23" s="27"/>
      <c r="UT23" s="27"/>
      <c r="UU23" s="27"/>
      <c r="UV23" s="27"/>
      <c r="UW23" s="27"/>
      <c r="UX23" s="27"/>
      <c r="UY23" s="27"/>
      <c r="UZ23" s="27"/>
      <c r="VA23" s="27"/>
      <c r="VB23" s="27"/>
      <c r="VC23" s="27"/>
      <c r="VD23" s="27"/>
      <c r="VE23" s="27"/>
      <c r="VF23" s="27"/>
      <c r="VG23" s="27"/>
      <c r="VH23" s="27"/>
      <c r="VI23" s="27"/>
      <c r="VJ23" s="27"/>
      <c r="VK23" s="27"/>
      <c r="VL23" s="27"/>
      <c r="VM23" s="27"/>
      <c r="VN23" s="27"/>
      <c r="VO23" s="27"/>
      <c r="VP23" s="27"/>
      <c r="VQ23" s="27"/>
      <c r="VR23" s="27"/>
      <c r="VS23" s="27"/>
      <c r="VT23" s="27"/>
      <c r="VU23" s="27"/>
      <c r="VV23" s="27"/>
      <c r="VW23" s="27"/>
      <c r="VX23" s="27"/>
      <c r="VY23" s="27"/>
      <c r="VZ23" s="27"/>
      <c r="WA23" s="27"/>
      <c r="WB23" s="27"/>
      <c r="WC23" s="27"/>
      <c r="WD23" s="27"/>
      <c r="WE23" s="27"/>
      <c r="WF23" s="27"/>
      <c r="WG23" s="27"/>
      <c r="WH23" s="27"/>
      <c r="WI23" s="27"/>
      <c r="WJ23" s="27"/>
      <c r="WK23" s="27"/>
      <c r="WL23" s="27"/>
      <c r="WM23" s="27"/>
      <c r="WN23" s="27"/>
      <c r="WO23" s="27"/>
      <c r="WP23" s="27"/>
      <c r="WQ23" s="27"/>
      <c r="WR23" s="27"/>
      <c r="WS23" s="27"/>
      <c r="WT23" s="27"/>
      <c r="WU23" s="27"/>
      <c r="WV23" s="27"/>
      <c r="WW23" s="27"/>
      <c r="WX23" s="27"/>
      <c r="WY23" s="27"/>
      <c r="WZ23" s="27"/>
      <c r="XA23" s="27"/>
      <c r="XB23" s="27"/>
      <c r="XC23" s="27"/>
      <c r="XD23" s="27"/>
      <c r="XE23" s="27"/>
      <c r="XF23" s="27"/>
      <c r="XG23" s="27"/>
      <c r="XH23" s="27"/>
      <c r="XI23" s="27"/>
      <c r="XJ23" s="27"/>
      <c r="XK23" s="27"/>
      <c r="XL23" s="27"/>
      <c r="XM23" s="27"/>
      <c r="XN23" s="27"/>
      <c r="XO23" s="27"/>
      <c r="XP23" s="27"/>
      <c r="XQ23" s="27"/>
      <c r="XR23" s="27"/>
      <c r="XS23" s="27"/>
      <c r="XT23" s="27"/>
      <c r="XU23" s="27"/>
      <c r="XV23" s="27"/>
      <c r="XW23" s="27"/>
      <c r="XX23" s="27"/>
      <c r="XY23" s="27"/>
      <c r="XZ23" s="27"/>
      <c r="YA23" s="27"/>
      <c r="YB23" s="27"/>
      <c r="YC23" s="27"/>
      <c r="YD23" s="27"/>
      <c r="YE23" s="27"/>
      <c r="YF23" s="27"/>
      <c r="YG23" s="27"/>
      <c r="YH23" s="27"/>
      <c r="YI23" s="27"/>
      <c r="YJ23" s="27"/>
      <c r="YK23" s="27"/>
      <c r="YL23" s="27"/>
      <c r="YM23" s="27"/>
      <c r="YN23" s="27"/>
      <c r="YO23" s="27"/>
      <c r="YP23" s="27"/>
      <c r="YQ23" s="27"/>
      <c r="YR23" s="27"/>
      <c r="YS23" s="27"/>
      <c r="YT23" s="27"/>
      <c r="YU23" s="27"/>
      <c r="YV23" s="27"/>
      <c r="YW23" s="27"/>
      <c r="YX23" s="27"/>
      <c r="YY23" s="27"/>
      <c r="YZ23" s="27"/>
      <c r="ZA23" s="27"/>
      <c r="ZB23" s="27"/>
      <c r="ZC23" s="27"/>
      <c r="ZD23" s="27"/>
      <c r="ZE23" s="27"/>
      <c r="ZF23" s="27"/>
      <c r="ZG23" s="27"/>
      <c r="ZH23" s="27"/>
      <c r="ZI23" s="27"/>
      <c r="ZJ23" s="27"/>
      <c r="ZK23" s="27"/>
      <c r="ZL23" s="27"/>
      <c r="ZM23" s="27"/>
      <c r="ZN23" s="27"/>
      <c r="ZO23" s="27"/>
      <c r="ZP23" s="27"/>
      <c r="ZQ23" s="27"/>
      <c r="ZR23" s="27"/>
      <c r="ZS23" s="27"/>
      <c r="ZT23" s="27"/>
      <c r="ZU23" s="27"/>
      <c r="ZV23" s="27"/>
      <c r="ZW23" s="27"/>
      <c r="ZX23" s="27"/>
      <c r="ZY23" s="27"/>
      <c r="ZZ23" s="27"/>
      <c r="AAA23" s="27"/>
      <c r="AAB23" s="27"/>
      <c r="AAC23" s="27"/>
      <c r="AAD23" s="27"/>
      <c r="AAE23" s="27"/>
      <c r="AAF23" s="27"/>
      <c r="AAG23" s="27"/>
      <c r="AAH23" s="27"/>
      <c r="AAI23" s="27"/>
      <c r="AAJ23" s="27"/>
      <c r="AAK23" s="27"/>
      <c r="AAL23" s="27"/>
      <c r="AAM23" s="27"/>
      <c r="AAN23" s="27"/>
      <c r="AAO23" s="27"/>
      <c r="AAP23" s="27"/>
      <c r="AAQ23" s="27"/>
      <c r="AAR23" s="27"/>
      <c r="AAS23" s="27"/>
      <c r="AAT23" s="27"/>
      <c r="AAU23" s="27"/>
      <c r="AAV23" s="27"/>
      <c r="AAW23" s="27"/>
      <c r="AAX23" s="27"/>
      <c r="AAY23" s="27"/>
      <c r="AAZ23" s="27"/>
      <c r="ABA23" s="27"/>
      <c r="ABB23" s="27"/>
      <c r="ABC23" s="27"/>
      <c r="ABD23" s="27"/>
      <c r="ABE23" s="27"/>
      <c r="ABF23" s="27"/>
      <c r="ABG23" s="27"/>
      <c r="ABH23" s="27"/>
      <c r="ABI23" s="27"/>
      <c r="ABJ23" s="27"/>
      <c r="ABK23" s="27"/>
      <c r="ABL23" s="27"/>
      <c r="ABM23" s="27"/>
      <c r="ABN23" s="27"/>
      <c r="ABO23" s="27"/>
      <c r="ABP23" s="27"/>
      <c r="ABQ23" s="27"/>
      <c r="ABR23" s="27"/>
      <c r="ABS23" s="27"/>
      <c r="ABT23" s="27"/>
      <c r="ABU23" s="27"/>
      <c r="ABV23" s="27"/>
      <c r="ABW23" s="27"/>
      <c r="ABX23" s="27"/>
      <c r="ABY23" s="27"/>
      <c r="ABZ23" s="27"/>
      <c r="ACA23" s="27"/>
      <c r="ACB23" s="27"/>
      <c r="ACC23" s="27"/>
      <c r="ACD23" s="27"/>
      <c r="ACE23" s="27"/>
      <c r="ACF23" s="27"/>
      <c r="ACG23" s="27"/>
      <c r="ACH23" s="27"/>
      <c r="ACI23" s="27"/>
      <c r="ACJ23" s="27"/>
      <c r="ACK23" s="27"/>
      <c r="ACL23" s="27"/>
      <c r="ACM23" s="27"/>
      <c r="ACN23" s="27"/>
      <c r="ACO23" s="27"/>
      <c r="ACP23" s="27"/>
      <c r="ACQ23" s="27"/>
      <c r="ACR23" s="27"/>
      <c r="ACS23" s="27"/>
      <c r="ACT23" s="27"/>
      <c r="ACU23" s="27"/>
      <c r="ACV23" s="27"/>
      <c r="ACW23" s="27"/>
      <c r="ACX23" s="27"/>
      <c r="ACY23" s="27"/>
      <c r="ACZ23" s="27"/>
      <c r="ADA23" s="27"/>
      <c r="ADB23" s="27"/>
      <c r="ADC23" s="27"/>
      <c r="ADD23" s="27"/>
      <c r="ADE23" s="27"/>
      <c r="ADF23" s="27"/>
      <c r="ADG23" s="27"/>
      <c r="ADH23" s="27"/>
      <c r="ADI23" s="27"/>
      <c r="ADJ23" s="27"/>
      <c r="ADK23" s="27"/>
      <c r="ADL23" s="27"/>
      <c r="ADM23" s="27"/>
      <c r="ADN23" s="27"/>
      <c r="ADO23" s="27"/>
      <c r="ADP23" s="27"/>
      <c r="ADQ23" s="27"/>
      <c r="ADR23" s="27"/>
      <c r="ADS23" s="27"/>
      <c r="ADT23" s="27"/>
      <c r="ADU23" s="27"/>
      <c r="ADV23" s="27"/>
      <c r="ADW23" s="27"/>
      <c r="ADX23" s="27"/>
      <c r="ADY23" s="27"/>
      <c r="ADZ23" s="27"/>
      <c r="AEA23" s="27"/>
      <c r="AEB23" s="27"/>
      <c r="AEC23" s="27"/>
      <c r="AED23" s="27"/>
      <c r="AEE23" s="27"/>
      <c r="AEF23" s="27"/>
      <c r="AEG23" s="27"/>
      <c r="AEH23" s="27"/>
      <c r="AEI23" s="27"/>
      <c r="AEJ23" s="27"/>
      <c r="AEK23" s="27"/>
      <c r="AEL23" s="27"/>
      <c r="AEM23" s="27"/>
      <c r="AEN23" s="27"/>
      <c r="AEO23" s="27"/>
      <c r="AEP23" s="27"/>
      <c r="AEQ23" s="27"/>
      <c r="AER23" s="27"/>
      <c r="AES23" s="27"/>
      <c r="AET23" s="27"/>
      <c r="AEU23" s="27"/>
      <c r="AEV23" s="27"/>
      <c r="AEW23" s="27"/>
      <c r="AEX23" s="27"/>
      <c r="AEY23" s="27"/>
      <c r="AEZ23" s="27"/>
      <c r="AFA23" s="27"/>
      <c r="AFB23" s="27"/>
      <c r="AFC23" s="27"/>
      <c r="AFD23" s="27"/>
      <c r="AFE23" s="27"/>
      <c r="AFF23" s="27"/>
      <c r="AFG23" s="27"/>
      <c r="AFH23" s="27"/>
      <c r="AFI23" s="27"/>
      <c r="AFJ23" s="27"/>
      <c r="AFK23" s="27"/>
      <c r="AFL23" s="27"/>
      <c r="AFM23" s="27"/>
      <c r="AFN23" s="27"/>
      <c r="AFO23" s="27"/>
      <c r="AFP23" s="27"/>
      <c r="AFQ23" s="27"/>
      <c r="AFR23" s="27"/>
      <c r="AFS23" s="27"/>
      <c r="AFT23" s="27"/>
      <c r="AFU23" s="27"/>
      <c r="AFV23" s="27"/>
      <c r="AFW23" s="27"/>
      <c r="AFX23" s="27"/>
      <c r="AFY23" s="27"/>
      <c r="AFZ23" s="27"/>
      <c r="AGA23" s="27"/>
      <c r="AGB23" s="27"/>
      <c r="AGC23" s="27"/>
      <c r="AGD23" s="27"/>
      <c r="AGE23" s="27"/>
      <c r="AGF23" s="27"/>
      <c r="AGG23" s="27"/>
      <c r="AGH23" s="27"/>
      <c r="AGI23" s="27"/>
      <c r="AGJ23" s="27"/>
      <c r="AGK23" s="27"/>
      <c r="AGL23" s="27"/>
      <c r="AGM23" s="27"/>
      <c r="AGN23" s="27"/>
      <c r="AGO23" s="27"/>
      <c r="AGP23" s="27"/>
      <c r="AGQ23" s="27"/>
      <c r="AGR23" s="27"/>
      <c r="AGS23" s="27"/>
      <c r="AGT23" s="27"/>
      <c r="AGU23" s="27"/>
      <c r="AGV23" s="27"/>
      <c r="AGW23" s="27"/>
      <c r="AGX23" s="27"/>
      <c r="AGY23" s="27"/>
      <c r="AGZ23" s="27"/>
      <c r="AHA23" s="27"/>
      <c r="AHB23" s="27"/>
      <c r="AHC23" s="27"/>
      <c r="AHD23" s="27"/>
      <c r="AHE23" s="27"/>
      <c r="AHF23" s="27"/>
      <c r="AHG23" s="27"/>
      <c r="AHH23" s="27"/>
      <c r="AHI23" s="27"/>
      <c r="AHJ23" s="27"/>
      <c r="AHK23" s="27"/>
      <c r="AHL23" s="27"/>
      <c r="AHM23" s="27"/>
      <c r="AHN23" s="27"/>
      <c r="AHO23" s="27"/>
      <c r="AHP23" s="27"/>
      <c r="AHQ23" s="27"/>
      <c r="AHR23" s="27"/>
      <c r="AHS23" s="27"/>
      <c r="AHT23" s="27"/>
      <c r="AHU23" s="27"/>
      <c r="AHV23" s="27"/>
      <c r="AHW23" s="27"/>
      <c r="AHX23" s="27"/>
      <c r="AHY23" s="27"/>
      <c r="AHZ23" s="27"/>
      <c r="AIA23" s="27"/>
      <c r="AIB23" s="27"/>
      <c r="AIC23" s="27"/>
      <c r="AID23" s="27"/>
      <c r="AIE23" s="27"/>
      <c r="AIF23" s="27"/>
      <c r="AIG23" s="27"/>
      <c r="AIH23" s="27"/>
      <c r="AII23" s="27"/>
      <c r="AIJ23" s="27"/>
      <c r="AIK23" s="27"/>
      <c r="AIL23" s="27"/>
      <c r="AIM23" s="27"/>
      <c r="AIN23" s="27"/>
      <c r="AIO23" s="27"/>
      <c r="AIP23" s="27"/>
      <c r="AIQ23" s="27"/>
      <c r="AIR23" s="27"/>
      <c r="AIS23" s="27"/>
      <c r="AIT23" s="27"/>
      <c r="AIU23" s="27"/>
      <c r="AIV23" s="27"/>
      <c r="AIW23" s="27"/>
      <c r="AIX23" s="27"/>
      <c r="AIY23" s="27"/>
      <c r="AIZ23" s="27"/>
      <c r="AJA23" s="27"/>
      <c r="AJB23" s="27"/>
      <c r="AJC23" s="27"/>
      <c r="AJD23" s="27"/>
      <c r="AJE23" s="27"/>
      <c r="AJF23" s="27"/>
      <c r="AJG23" s="27"/>
      <c r="AJH23" s="27"/>
      <c r="AJI23" s="27"/>
      <c r="AJJ23" s="27"/>
      <c r="AJK23" s="27"/>
      <c r="AJL23" s="27"/>
      <c r="AJM23" s="27"/>
      <c r="AJN23" s="27"/>
      <c r="AJO23" s="27"/>
      <c r="AJP23" s="27"/>
      <c r="AJQ23" s="27"/>
      <c r="AJR23" s="27"/>
      <c r="AJS23" s="27"/>
      <c r="AJT23" s="27"/>
      <c r="AJU23" s="27"/>
      <c r="AJV23" s="27"/>
      <c r="AJW23" s="27"/>
      <c r="AJX23" s="27"/>
      <c r="AJY23" s="27"/>
      <c r="AJZ23" s="27"/>
      <c r="AKA23" s="27"/>
      <c r="AKB23" s="27"/>
      <c r="AKC23" s="27"/>
      <c r="AKD23" s="27"/>
      <c r="AKE23" s="27"/>
      <c r="AKF23" s="27"/>
      <c r="AKG23" s="27"/>
      <c r="AKH23" s="27"/>
      <c r="AKI23" s="27"/>
      <c r="AKJ23" s="27"/>
      <c r="AKK23" s="27"/>
      <c r="AKL23" s="27"/>
      <c r="AKM23" s="27"/>
      <c r="AKN23" s="27"/>
      <c r="AKO23" s="27"/>
      <c r="AKP23" s="27"/>
      <c r="AKQ23" s="27"/>
      <c r="AKR23" s="27"/>
      <c r="AKS23" s="27"/>
      <c r="AKT23" s="27"/>
      <c r="AKU23" s="27"/>
      <c r="AKV23" s="27"/>
      <c r="AKW23" s="27"/>
      <c r="AKX23" s="27"/>
      <c r="AKY23" s="27"/>
      <c r="AKZ23" s="27"/>
      <c r="ALA23" s="27"/>
      <c r="ALB23" s="27"/>
      <c r="ALC23" s="27"/>
      <c r="ALD23" s="27"/>
      <c r="ALE23" s="27"/>
      <c r="ALF23" s="27"/>
      <c r="ALG23" s="27"/>
      <c r="ALH23" s="27"/>
      <c r="ALI23" s="27"/>
      <c r="ALJ23" s="27"/>
      <c r="ALK23" s="27"/>
      <c r="ALL23" s="27"/>
      <c r="ALM23" s="27"/>
      <c r="ALN23" s="27"/>
      <c r="ALO23" s="27"/>
      <c r="ALP23" s="27"/>
      <c r="ALQ23" s="27"/>
      <c r="ALR23" s="27"/>
      <c r="ALS23" s="27"/>
      <c r="ALT23" s="27"/>
      <c r="ALU23" s="27"/>
      <c r="ALV23" s="27"/>
      <c r="ALW23" s="27"/>
      <c r="ALX23" s="27"/>
      <c r="ALY23" s="27"/>
      <c r="ALZ23" s="27"/>
      <c r="AMA23" s="27"/>
      <c r="AMB23" s="27"/>
      <c r="AMC23" s="27"/>
      <c r="AMD23" s="27"/>
      <c r="AME23" s="27"/>
      <c r="AMF23" s="27"/>
      <c r="AMG23" s="27"/>
      <c r="AMH23" s="27"/>
    </row>
    <row r="24" spans="1:1022" customFormat="1" ht="30.75" customHeight="1" x14ac:dyDescent="0.25">
      <c r="A24" s="195">
        <v>4</v>
      </c>
      <c r="B24" s="196" t="s">
        <v>53</v>
      </c>
      <c r="C24" s="196" t="s">
        <v>54</v>
      </c>
      <c r="D24" s="196" t="s">
        <v>38</v>
      </c>
      <c r="E24" s="195" t="s">
        <v>31</v>
      </c>
      <c r="F24" s="198">
        <v>300</v>
      </c>
      <c r="G24" s="195">
        <v>1</v>
      </c>
      <c r="H24" s="57" t="s">
        <v>0</v>
      </c>
      <c r="I24" s="57" t="s">
        <v>1</v>
      </c>
      <c r="J24" s="57" t="s">
        <v>2</v>
      </c>
      <c r="K24" s="58" t="s">
        <v>3</v>
      </c>
      <c r="L24" s="59" t="s">
        <v>27</v>
      </c>
      <c r="M24" s="60" t="s">
        <v>28</v>
      </c>
      <c r="N24" s="61" t="s">
        <v>6</v>
      </c>
      <c r="O24" s="57" t="s">
        <v>1</v>
      </c>
      <c r="P24" s="2" t="s">
        <v>1728</v>
      </c>
      <c r="Q24" s="58" t="s">
        <v>7</v>
      </c>
      <c r="R24" s="42" t="s">
        <v>1729</v>
      </c>
      <c r="S24" s="59" t="s">
        <v>8</v>
      </c>
      <c r="T24" s="192"/>
      <c r="U24" s="200"/>
      <c r="V24" s="192"/>
      <c r="W24" s="202"/>
      <c r="X24" s="202"/>
      <c r="Y24" s="203"/>
      <c r="Z24" s="203"/>
      <c r="AA24" s="191"/>
      <c r="AB24" s="62"/>
      <c r="AC24" s="62"/>
      <c r="AD24" s="62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7"/>
      <c r="JP24" s="27"/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  <c r="KH24" s="27"/>
      <c r="KI24" s="27"/>
      <c r="KJ24" s="27"/>
      <c r="KK24" s="27"/>
      <c r="KL24" s="27"/>
      <c r="KM24" s="27"/>
      <c r="KN24" s="27"/>
      <c r="KO24" s="27"/>
      <c r="KP24" s="27"/>
      <c r="KQ24" s="27"/>
      <c r="KR24" s="27"/>
      <c r="KS24" s="27"/>
      <c r="KT24" s="27"/>
      <c r="KU24" s="27"/>
      <c r="KV24" s="27"/>
      <c r="KW24" s="27"/>
      <c r="KX24" s="27"/>
      <c r="KY24" s="27"/>
      <c r="KZ24" s="27"/>
      <c r="LA24" s="27"/>
      <c r="LB24" s="27"/>
      <c r="LC24" s="27"/>
      <c r="LD24" s="27"/>
      <c r="LE24" s="27"/>
      <c r="LF24" s="27"/>
      <c r="LG24" s="27"/>
      <c r="LH24" s="27"/>
      <c r="LI24" s="27"/>
      <c r="LJ24" s="27"/>
      <c r="LK24" s="27"/>
      <c r="LL24" s="27"/>
      <c r="LM24" s="27"/>
      <c r="LN24" s="27"/>
      <c r="LO24" s="27"/>
      <c r="LP24" s="27"/>
      <c r="LQ24" s="27"/>
      <c r="LR24" s="27"/>
      <c r="LS24" s="27"/>
      <c r="LT24" s="27"/>
      <c r="LU24" s="27"/>
      <c r="LV24" s="27"/>
      <c r="LW24" s="27"/>
      <c r="LX24" s="27"/>
      <c r="LY24" s="27"/>
      <c r="LZ24" s="27"/>
      <c r="MA24" s="27"/>
      <c r="MB24" s="27"/>
      <c r="MC24" s="27"/>
      <c r="MD24" s="27"/>
      <c r="ME24" s="27"/>
      <c r="MF24" s="27"/>
      <c r="MG24" s="27"/>
      <c r="MH24" s="27"/>
      <c r="MI24" s="27"/>
      <c r="MJ24" s="27"/>
      <c r="MK24" s="27"/>
      <c r="ML24" s="27"/>
      <c r="MM24" s="27"/>
      <c r="MN24" s="27"/>
      <c r="MO24" s="27"/>
      <c r="MP24" s="27"/>
      <c r="MQ24" s="27"/>
      <c r="MR24" s="27"/>
      <c r="MS24" s="27"/>
      <c r="MT24" s="27"/>
      <c r="MU24" s="27"/>
      <c r="MV24" s="27"/>
      <c r="MW24" s="27"/>
      <c r="MX24" s="27"/>
      <c r="MY24" s="27"/>
      <c r="MZ24" s="27"/>
      <c r="NA24" s="27"/>
      <c r="NB24" s="27"/>
      <c r="NC24" s="27"/>
      <c r="ND24" s="27"/>
      <c r="NE24" s="27"/>
      <c r="NF24" s="27"/>
      <c r="NG24" s="27"/>
      <c r="NH24" s="27"/>
      <c r="NI24" s="27"/>
      <c r="NJ24" s="27"/>
      <c r="NK24" s="27"/>
      <c r="NL24" s="27"/>
      <c r="NM24" s="27"/>
      <c r="NN24" s="27"/>
      <c r="NO24" s="27"/>
      <c r="NP24" s="27"/>
      <c r="NQ24" s="27"/>
      <c r="NR24" s="27"/>
      <c r="NS24" s="27"/>
      <c r="NT24" s="27"/>
      <c r="NU24" s="27"/>
      <c r="NV24" s="27"/>
      <c r="NW24" s="27"/>
      <c r="NX24" s="27"/>
      <c r="NY24" s="27"/>
      <c r="NZ24" s="27"/>
      <c r="OA24" s="27"/>
      <c r="OB24" s="27"/>
      <c r="OC24" s="27"/>
      <c r="OD24" s="27"/>
      <c r="OE24" s="27"/>
      <c r="OF24" s="27"/>
      <c r="OG24" s="27"/>
      <c r="OH24" s="27"/>
      <c r="OI24" s="27"/>
      <c r="OJ24" s="27"/>
      <c r="OK24" s="27"/>
      <c r="OL24" s="27"/>
      <c r="OM24" s="27"/>
      <c r="ON24" s="27"/>
      <c r="OO24" s="27"/>
      <c r="OP24" s="27"/>
      <c r="OQ24" s="27"/>
      <c r="OR24" s="27"/>
      <c r="OS24" s="27"/>
      <c r="OT24" s="27"/>
      <c r="OU24" s="27"/>
      <c r="OV24" s="27"/>
      <c r="OW24" s="27"/>
      <c r="OX24" s="27"/>
      <c r="OY24" s="27"/>
      <c r="OZ24" s="27"/>
      <c r="PA24" s="27"/>
      <c r="PB24" s="27"/>
      <c r="PC24" s="27"/>
      <c r="PD24" s="27"/>
      <c r="PE24" s="27"/>
      <c r="PF24" s="27"/>
      <c r="PG24" s="27"/>
      <c r="PH24" s="27"/>
      <c r="PI24" s="27"/>
      <c r="PJ24" s="27"/>
      <c r="PK24" s="27"/>
      <c r="PL24" s="27"/>
      <c r="PM24" s="27"/>
      <c r="PN24" s="27"/>
      <c r="PO24" s="27"/>
      <c r="PP24" s="27"/>
      <c r="PQ24" s="27"/>
      <c r="PR24" s="27"/>
      <c r="PS24" s="27"/>
      <c r="PT24" s="27"/>
      <c r="PU24" s="27"/>
      <c r="PV24" s="27"/>
      <c r="PW24" s="27"/>
      <c r="PX24" s="27"/>
      <c r="PY24" s="27"/>
      <c r="PZ24" s="27"/>
      <c r="QA24" s="27"/>
      <c r="QB24" s="27"/>
      <c r="QC24" s="27"/>
      <c r="QD24" s="27"/>
      <c r="QE24" s="27"/>
      <c r="QF24" s="27"/>
      <c r="QG24" s="27"/>
      <c r="QH24" s="27"/>
      <c r="QI24" s="27"/>
      <c r="QJ24" s="27"/>
      <c r="QK24" s="27"/>
      <c r="QL24" s="27"/>
      <c r="QM24" s="27"/>
      <c r="QN24" s="27"/>
      <c r="QO24" s="27"/>
      <c r="QP24" s="27"/>
      <c r="QQ24" s="27"/>
      <c r="QR24" s="27"/>
      <c r="QS24" s="27"/>
      <c r="QT24" s="27"/>
      <c r="QU24" s="27"/>
      <c r="QV24" s="27"/>
      <c r="QW24" s="27"/>
      <c r="QX24" s="27"/>
      <c r="QY24" s="27"/>
      <c r="QZ24" s="27"/>
      <c r="RA24" s="27"/>
      <c r="RB24" s="27"/>
      <c r="RC24" s="27"/>
      <c r="RD24" s="27"/>
      <c r="RE24" s="27"/>
      <c r="RF24" s="27"/>
      <c r="RG24" s="27"/>
      <c r="RH24" s="27"/>
      <c r="RI24" s="27"/>
      <c r="RJ24" s="27"/>
      <c r="RK24" s="27"/>
      <c r="RL24" s="27"/>
      <c r="RM24" s="27"/>
      <c r="RN24" s="27"/>
      <c r="RO24" s="27"/>
      <c r="RP24" s="27"/>
      <c r="RQ24" s="27"/>
      <c r="RR24" s="27"/>
      <c r="RS24" s="27"/>
      <c r="RT24" s="27"/>
      <c r="RU24" s="27"/>
      <c r="RV24" s="27"/>
      <c r="RW24" s="27"/>
      <c r="RX24" s="27"/>
      <c r="RY24" s="27"/>
      <c r="RZ24" s="27"/>
      <c r="SA24" s="27"/>
      <c r="SB24" s="27"/>
      <c r="SC24" s="27"/>
      <c r="SD24" s="27"/>
      <c r="SE24" s="27"/>
      <c r="SF24" s="27"/>
      <c r="SG24" s="27"/>
      <c r="SH24" s="27"/>
      <c r="SI24" s="27"/>
      <c r="SJ24" s="27"/>
      <c r="SK24" s="27"/>
      <c r="SL24" s="27"/>
      <c r="SM24" s="27"/>
      <c r="SN24" s="27"/>
      <c r="SO24" s="27"/>
      <c r="SP24" s="27"/>
      <c r="SQ24" s="27"/>
      <c r="SR24" s="27"/>
      <c r="SS24" s="27"/>
      <c r="ST24" s="27"/>
      <c r="SU24" s="27"/>
      <c r="SV24" s="27"/>
      <c r="SW24" s="27"/>
      <c r="SX24" s="27"/>
      <c r="SY24" s="27"/>
      <c r="SZ24" s="27"/>
      <c r="TA24" s="27"/>
      <c r="TB24" s="27"/>
      <c r="TC24" s="27"/>
      <c r="TD24" s="27"/>
      <c r="TE24" s="27"/>
      <c r="TF24" s="27"/>
      <c r="TG24" s="27"/>
      <c r="TH24" s="27"/>
      <c r="TI24" s="27"/>
      <c r="TJ24" s="27"/>
      <c r="TK24" s="27"/>
      <c r="TL24" s="27"/>
      <c r="TM24" s="27"/>
      <c r="TN24" s="27"/>
      <c r="TO24" s="27"/>
      <c r="TP24" s="27"/>
      <c r="TQ24" s="27"/>
      <c r="TR24" s="27"/>
      <c r="TS24" s="27"/>
      <c r="TT24" s="27"/>
      <c r="TU24" s="27"/>
      <c r="TV24" s="27"/>
      <c r="TW24" s="27"/>
      <c r="TX24" s="27"/>
      <c r="TY24" s="27"/>
      <c r="TZ24" s="27"/>
      <c r="UA24" s="27"/>
      <c r="UB24" s="27"/>
      <c r="UC24" s="27"/>
      <c r="UD24" s="27"/>
      <c r="UE24" s="27"/>
      <c r="UF24" s="27"/>
      <c r="UG24" s="27"/>
      <c r="UH24" s="27"/>
      <c r="UI24" s="27"/>
      <c r="UJ24" s="27"/>
      <c r="UK24" s="27"/>
      <c r="UL24" s="27"/>
      <c r="UM24" s="27"/>
      <c r="UN24" s="27"/>
      <c r="UO24" s="27"/>
      <c r="UP24" s="27"/>
      <c r="UQ24" s="27"/>
      <c r="UR24" s="27"/>
      <c r="US24" s="27"/>
      <c r="UT24" s="27"/>
      <c r="UU24" s="27"/>
      <c r="UV24" s="27"/>
      <c r="UW24" s="27"/>
      <c r="UX24" s="27"/>
      <c r="UY24" s="27"/>
      <c r="UZ24" s="27"/>
      <c r="VA24" s="27"/>
      <c r="VB24" s="27"/>
      <c r="VC24" s="27"/>
      <c r="VD24" s="27"/>
      <c r="VE24" s="27"/>
      <c r="VF24" s="27"/>
      <c r="VG24" s="27"/>
      <c r="VH24" s="27"/>
      <c r="VI24" s="27"/>
      <c r="VJ24" s="27"/>
      <c r="VK24" s="27"/>
      <c r="VL24" s="27"/>
      <c r="VM24" s="27"/>
      <c r="VN24" s="27"/>
      <c r="VO24" s="27"/>
      <c r="VP24" s="27"/>
      <c r="VQ24" s="27"/>
      <c r="VR24" s="27"/>
      <c r="VS24" s="27"/>
      <c r="VT24" s="27"/>
      <c r="VU24" s="27"/>
      <c r="VV24" s="27"/>
      <c r="VW24" s="27"/>
      <c r="VX24" s="27"/>
      <c r="VY24" s="27"/>
      <c r="VZ24" s="27"/>
      <c r="WA24" s="27"/>
      <c r="WB24" s="27"/>
      <c r="WC24" s="27"/>
      <c r="WD24" s="27"/>
      <c r="WE24" s="27"/>
      <c r="WF24" s="27"/>
      <c r="WG24" s="27"/>
      <c r="WH24" s="27"/>
      <c r="WI24" s="27"/>
      <c r="WJ24" s="27"/>
      <c r="WK24" s="27"/>
      <c r="WL24" s="27"/>
      <c r="WM24" s="27"/>
      <c r="WN24" s="27"/>
      <c r="WO24" s="27"/>
      <c r="WP24" s="27"/>
      <c r="WQ24" s="27"/>
      <c r="WR24" s="27"/>
      <c r="WS24" s="27"/>
      <c r="WT24" s="27"/>
      <c r="WU24" s="27"/>
      <c r="WV24" s="27"/>
      <c r="WW24" s="27"/>
      <c r="WX24" s="27"/>
      <c r="WY24" s="27"/>
      <c r="WZ24" s="27"/>
      <c r="XA24" s="27"/>
      <c r="XB24" s="27"/>
      <c r="XC24" s="27"/>
      <c r="XD24" s="27"/>
      <c r="XE24" s="27"/>
      <c r="XF24" s="27"/>
      <c r="XG24" s="27"/>
      <c r="XH24" s="27"/>
      <c r="XI24" s="27"/>
      <c r="XJ24" s="27"/>
      <c r="XK24" s="27"/>
      <c r="XL24" s="27"/>
      <c r="XM24" s="27"/>
      <c r="XN24" s="27"/>
      <c r="XO24" s="27"/>
      <c r="XP24" s="27"/>
      <c r="XQ24" s="27"/>
      <c r="XR24" s="27"/>
      <c r="XS24" s="27"/>
      <c r="XT24" s="27"/>
      <c r="XU24" s="27"/>
      <c r="XV24" s="27"/>
      <c r="XW24" s="27"/>
      <c r="XX24" s="27"/>
      <c r="XY24" s="27"/>
      <c r="XZ24" s="27"/>
      <c r="YA24" s="27"/>
      <c r="YB24" s="27"/>
      <c r="YC24" s="27"/>
      <c r="YD24" s="27"/>
      <c r="YE24" s="27"/>
      <c r="YF24" s="27"/>
      <c r="YG24" s="27"/>
      <c r="YH24" s="27"/>
      <c r="YI24" s="27"/>
      <c r="YJ24" s="27"/>
      <c r="YK24" s="27"/>
      <c r="YL24" s="27"/>
      <c r="YM24" s="27"/>
      <c r="YN24" s="27"/>
      <c r="YO24" s="27"/>
      <c r="YP24" s="27"/>
      <c r="YQ24" s="27"/>
      <c r="YR24" s="27"/>
      <c r="YS24" s="27"/>
      <c r="YT24" s="27"/>
      <c r="YU24" s="27"/>
      <c r="YV24" s="27"/>
      <c r="YW24" s="27"/>
      <c r="YX24" s="27"/>
      <c r="YY24" s="27"/>
      <c r="YZ24" s="27"/>
      <c r="ZA24" s="27"/>
      <c r="ZB24" s="27"/>
      <c r="ZC24" s="27"/>
      <c r="ZD24" s="27"/>
      <c r="ZE24" s="27"/>
      <c r="ZF24" s="27"/>
      <c r="ZG24" s="27"/>
      <c r="ZH24" s="27"/>
      <c r="ZI24" s="27"/>
      <c r="ZJ24" s="27"/>
      <c r="ZK24" s="27"/>
      <c r="ZL24" s="27"/>
      <c r="ZM24" s="27"/>
      <c r="ZN24" s="27"/>
      <c r="ZO24" s="27"/>
      <c r="ZP24" s="27"/>
      <c r="ZQ24" s="27"/>
      <c r="ZR24" s="27"/>
      <c r="ZS24" s="27"/>
      <c r="ZT24" s="27"/>
      <c r="ZU24" s="27"/>
      <c r="ZV24" s="27"/>
      <c r="ZW24" s="27"/>
      <c r="ZX24" s="27"/>
      <c r="ZY24" s="27"/>
      <c r="ZZ24" s="27"/>
      <c r="AAA24" s="27"/>
      <c r="AAB24" s="27"/>
      <c r="AAC24" s="27"/>
      <c r="AAD24" s="27"/>
      <c r="AAE24" s="27"/>
      <c r="AAF24" s="27"/>
      <c r="AAG24" s="27"/>
      <c r="AAH24" s="27"/>
      <c r="AAI24" s="27"/>
      <c r="AAJ24" s="27"/>
      <c r="AAK24" s="27"/>
      <c r="AAL24" s="27"/>
      <c r="AAM24" s="27"/>
      <c r="AAN24" s="27"/>
      <c r="AAO24" s="27"/>
      <c r="AAP24" s="27"/>
      <c r="AAQ24" s="27"/>
      <c r="AAR24" s="27"/>
      <c r="AAS24" s="27"/>
      <c r="AAT24" s="27"/>
      <c r="AAU24" s="27"/>
      <c r="AAV24" s="27"/>
      <c r="AAW24" s="27"/>
      <c r="AAX24" s="27"/>
      <c r="AAY24" s="27"/>
      <c r="AAZ24" s="27"/>
      <c r="ABA24" s="27"/>
      <c r="ABB24" s="27"/>
      <c r="ABC24" s="27"/>
      <c r="ABD24" s="27"/>
      <c r="ABE24" s="27"/>
      <c r="ABF24" s="27"/>
      <c r="ABG24" s="27"/>
      <c r="ABH24" s="27"/>
      <c r="ABI24" s="27"/>
      <c r="ABJ24" s="27"/>
      <c r="ABK24" s="27"/>
      <c r="ABL24" s="27"/>
      <c r="ABM24" s="27"/>
      <c r="ABN24" s="27"/>
      <c r="ABO24" s="27"/>
      <c r="ABP24" s="27"/>
      <c r="ABQ24" s="27"/>
      <c r="ABR24" s="27"/>
      <c r="ABS24" s="27"/>
      <c r="ABT24" s="27"/>
      <c r="ABU24" s="27"/>
      <c r="ABV24" s="27"/>
      <c r="ABW24" s="27"/>
      <c r="ABX24" s="27"/>
      <c r="ABY24" s="27"/>
      <c r="ABZ24" s="27"/>
      <c r="ACA24" s="27"/>
      <c r="ACB24" s="27"/>
      <c r="ACC24" s="27"/>
      <c r="ACD24" s="27"/>
      <c r="ACE24" s="27"/>
      <c r="ACF24" s="27"/>
      <c r="ACG24" s="27"/>
      <c r="ACH24" s="27"/>
      <c r="ACI24" s="27"/>
      <c r="ACJ24" s="27"/>
      <c r="ACK24" s="27"/>
      <c r="ACL24" s="27"/>
      <c r="ACM24" s="27"/>
      <c r="ACN24" s="27"/>
      <c r="ACO24" s="27"/>
      <c r="ACP24" s="27"/>
      <c r="ACQ24" s="27"/>
      <c r="ACR24" s="27"/>
      <c r="ACS24" s="27"/>
      <c r="ACT24" s="27"/>
      <c r="ACU24" s="27"/>
      <c r="ACV24" s="27"/>
      <c r="ACW24" s="27"/>
      <c r="ACX24" s="27"/>
      <c r="ACY24" s="27"/>
      <c r="ACZ24" s="27"/>
      <c r="ADA24" s="27"/>
      <c r="ADB24" s="27"/>
      <c r="ADC24" s="27"/>
      <c r="ADD24" s="27"/>
      <c r="ADE24" s="27"/>
      <c r="ADF24" s="27"/>
      <c r="ADG24" s="27"/>
      <c r="ADH24" s="27"/>
      <c r="ADI24" s="27"/>
      <c r="ADJ24" s="27"/>
      <c r="ADK24" s="27"/>
      <c r="ADL24" s="27"/>
      <c r="ADM24" s="27"/>
      <c r="ADN24" s="27"/>
      <c r="ADO24" s="27"/>
      <c r="ADP24" s="27"/>
      <c r="ADQ24" s="27"/>
      <c r="ADR24" s="27"/>
      <c r="ADS24" s="27"/>
      <c r="ADT24" s="27"/>
      <c r="ADU24" s="27"/>
      <c r="ADV24" s="27"/>
      <c r="ADW24" s="27"/>
      <c r="ADX24" s="27"/>
      <c r="ADY24" s="27"/>
      <c r="ADZ24" s="27"/>
      <c r="AEA24" s="27"/>
      <c r="AEB24" s="27"/>
      <c r="AEC24" s="27"/>
      <c r="AED24" s="27"/>
      <c r="AEE24" s="27"/>
      <c r="AEF24" s="27"/>
      <c r="AEG24" s="27"/>
      <c r="AEH24" s="27"/>
      <c r="AEI24" s="27"/>
      <c r="AEJ24" s="27"/>
      <c r="AEK24" s="27"/>
      <c r="AEL24" s="27"/>
      <c r="AEM24" s="27"/>
      <c r="AEN24" s="27"/>
      <c r="AEO24" s="27"/>
      <c r="AEP24" s="27"/>
      <c r="AEQ24" s="27"/>
      <c r="AER24" s="27"/>
      <c r="AES24" s="27"/>
      <c r="AET24" s="27"/>
      <c r="AEU24" s="27"/>
      <c r="AEV24" s="27"/>
      <c r="AEW24" s="27"/>
      <c r="AEX24" s="27"/>
      <c r="AEY24" s="27"/>
      <c r="AEZ24" s="27"/>
      <c r="AFA24" s="27"/>
      <c r="AFB24" s="27"/>
      <c r="AFC24" s="27"/>
      <c r="AFD24" s="27"/>
      <c r="AFE24" s="27"/>
      <c r="AFF24" s="27"/>
      <c r="AFG24" s="27"/>
      <c r="AFH24" s="27"/>
      <c r="AFI24" s="27"/>
      <c r="AFJ24" s="27"/>
      <c r="AFK24" s="27"/>
      <c r="AFL24" s="27"/>
      <c r="AFM24" s="27"/>
      <c r="AFN24" s="27"/>
      <c r="AFO24" s="27"/>
      <c r="AFP24" s="27"/>
      <c r="AFQ24" s="27"/>
      <c r="AFR24" s="27"/>
      <c r="AFS24" s="27"/>
      <c r="AFT24" s="27"/>
      <c r="AFU24" s="27"/>
      <c r="AFV24" s="27"/>
      <c r="AFW24" s="27"/>
      <c r="AFX24" s="27"/>
      <c r="AFY24" s="27"/>
      <c r="AFZ24" s="27"/>
      <c r="AGA24" s="27"/>
      <c r="AGB24" s="27"/>
      <c r="AGC24" s="27"/>
      <c r="AGD24" s="27"/>
      <c r="AGE24" s="27"/>
      <c r="AGF24" s="27"/>
      <c r="AGG24" s="27"/>
      <c r="AGH24" s="27"/>
      <c r="AGI24" s="27"/>
      <c r="AGJ24" s="27"/>
      <c r="AGK24" s="27"/>
      <c r="AGL24" s="27"/>
      <c r="AGM24" s="27"/>
      <c r="AGN24" s="27"/>
      <c r="AGO24" s="27"/>
      <c r="AGP24" s="27"/>
      <c r="AGQ24" s="27"/>
      <c r="AGR24" s="27"/>
      <c r="AGS24" s="27"/>
      <c r="AGT24" s="27"/>
      <c r="AGU24" s="27"/>
      <c r="AGV24" s="27"/>
      <c r="AGW24" s="27"/>
      <c r="AGX24" s="27"/>
      <c r="AGY24" s="27"/>
      <c r="AGZ24" s="27"/>
      <c r="AHA24" s="27"/>
      <c r="AHB24" s="27"/>
      <c r="AHC24" s="27"/>
      <c r="AHD24" s="27"/>
      <c r="AHE24" s="27"/>
      <c r="AHF24" s="27"/>
      <c r="AHG24" s="27"/>
      <c r="AHH24" s="27"/>
      <c r="AHI24" s="27"/>
      <c r="AHJ24" s="27"/>
      <c r="AHK24" s="27"/>
      <c r="AHL24" s="27"/>
      <c r="AHM24" s="27"/>
      <c r="AHN24" s="27"/>
      <c r="AHO24" s="27"/>
      <c r="AHP24" s="27"/>
      <c r="AHQ24" s="27"/>
      <c r="AHR24" s="27"/>
      <c r="AHS24" s="27"/>
      <c r="AHT24" s="27"/>
      <c r="AHU24" s="27"/>
      <c r="AHV24" s="27"/>
      <c r="AHW24" s="27"/>
      <c r="AHX24" s="27"/>
      <c r="AHY24" s="27"/>
      <c r="AHZ24" s="27"/>
      <c r="AIA24" s="27"/>
      <c r="AIB24" s="27"/>
      <c r="AIC24" s="27"/>
      <c r="AID24" s="27"/>
      <c r="AIE24" s="27"/>
      <c r="AIF24" s="27"/>
      <c r="AIG24" s="27"/>
      <c r="AIH24" s="27"/>
      <c r="AII24" s="27"/>
      <c r="AIJ24" s="27"/>
      <c r="AIK24" s="27"/>
      <c r="AIL24" s="27"/>
      <c r="AIM24" s="27"/>
      <c r="AIN24" s="27"/>
      <c r="AIO24" s="27"/>
      <c r="AIP24" s="27"/>
      <c r="AIQ24" s="27"/>
      <c r="AIR24" s="27"/>
      <c r="AIS24" s="27"/>
      <c r="AIT24" s="27"/>
      <c r="AIU24" s="27"/>
      <c r="AIV24" s="27"/>
      <c r="AIW24" s="27"/>
      <c r="AIX24" s="27"/>
      <c r="AIY24" s="27"/>
      <c r="AIZ24" s="27"/>
      <c r="AJA24" s="27"/>
      <c r="AJB24" s="27"/>
      <c r="AJC24" s="27"/>
      <c r="AJD24" s="27"/>
      <c r="AJE24" s="27"/>
      <c r="AJF24" s="27"/>
      <c r="AJG24" s="27"/>
      <c r="AJH24" s="27"/>
      <c r="AJI24" s="27"/>
      <c r="AJJ24" s="27"/>
      <c r="AJK24" s="27"/>
      <c r="AJL24" s="27"/>
      <c r="AJM24" s="27"/>
      <c r="AJN24" s="27"/>
      <c r="AJO24" s="27"/>
      <c r="AJP24" s="27"/>
      <c r="AJQ24" s="27"/>
      <c r="AJR24" s="27"/>
      <c r="AJS24" s="27"/>
      <c r="AJT24" s="27"/>
      <c r="AJU24" s="27"/>
      <c r="AJV24" s="27"/>
      <c r="AJW24" s="27"/>
      <c r="AJX24" s="27"/>
      <c r="AJY24" s="27"/>
      <c r="AJZ24" s="27"/>
      <c r="AKA24" s="27"/>
      <c r="AKB24" s="27"/>
      <c r="AKC24" s="27"/>
      <c r="AKD24" s="27"/>
      <c r="AKE24" s="27"/>
      <c r="AKF24" s="27"/>
      <c r="AKG24" s="27"/>
      <c r="AKH24" s="27"/>
      <c r="AKI24" s="27"/>
      <c r="AKJ24" s="27"/>
      <c r="AKK24" s="27"/>
      <c r="AKL24" s="27"/>
      <c r="AKM24" s="27"/>
      <c r="AKN24" s="27"/>
      <c r="AKO24" s="27"/>
      <c r="AKP24" s="27"/>
      <c r="AKQ24" s="27"/>
      <c r="AKR24" s="27"/>
      <c r="AKS24" s="27"/>
      <c r="AKT24" s="27"/>
      <c r="AKU24" s="27"/>
      <c r="AKV24" s="27"/>
      <c r="AKW24" s="27"/>
      <c r="AKX24" s="27"/>
      <c r="AKY24" s="27"/>
      <c r="AKZ24" s="27"/>
      <c r="ALA24" s="27"/>
      <c r="ALB24" s="27"/>
      <c r="ALC24" s="27"/>
      <c r="ALD24" s="27"/>
      <c r="ALE24" s="27"/>
      <c r="ALF24" s="27"/>
      <c r="ALG24" s="27"/>
      <c r="ALH24" s="27"/>
      <c r="ALI24" s="27"/>
      <c r="ALJ24" s="27"/>
      <c r="ALK24" s="27"/>
      <c r="ALL24" s="27"/>
      <c r="ALM24" s="27"/>
      <c r="ALN24" s="27"/>
      <c r="ALO24" s="27"/>
      <c r="ALP24" s="27"/>
      <c r="ALQ24" s="27"/>
      <c r="ALR24" s="27"/>
      <c r="ALS24" s="27"/>
      <c r="ALT24" s="27"/>
      <c r="ALU24" s="27"/>
      <c r="ALV24" s="27"/>
      <c r="ALW24" s="27"/>
      <c r="ALX24" s="27"/>
      <c r="ALY24" s="27"/>
      <c r="ALZ24" s="27"/>
      <c r="AMA24" s="27"/>
      <c r="AMB24" s="27"/>
      <c r="AMC24" s="27"/>
      <c r="AMD24" s="27"/>
      <c r="AME24" s="27"/>
      <c r="AMF24" s="27"/>
      <c r="AMG24" s="27"/>
      <c r="AMH24" s="27"/>
    </row>
    <row r="25" spans="1:1022" customFormat="1" ht="30.75" customHeight="1" x14ac:dyDescent="0.25">
      <c r="A25" s="195"/>
      <c r="B25" s="196"/>
      <c r="C25" s="196"/>
      <c r="D25" s="196"/>
      <c r="E25" s="195"/>
      <c r="F25" s="198"/>
      <c r="G25" s="195"/>
      <c r="H25" s="97" t="s">
        <v>1333</v>
      </c>
      <c r="I25" s="64" t="s">
        <v>1334</v>
      </c>
      <c r="J25" s="65"/>
      <c r="K25" s="66">
        <v>44.42</v>
      </c>
      <c r="L25" s="67">
        <f>ROUND((K25-(K25*10/110)),2)</f>
        <v>40.380000000000003</v>
      </c>
      <c r="M25" s="68">
        <v>22.805</v>
      </c>
      <c r="N25" s="69"/>
      <c r="O25" s="70"/>
      <c r="P25" s="71"/>
      <c r="Q25" s="71"/>
      <c r="R25" s="95">
        <f>ROUND((P25-(P25*10/110)),2)</f>
        <v>0</v>
      </c>
      <c r="S25" s="56">
        <f>Q25*R25</f>
        <v>0</v>
      </c>
      <c r="T25" s="192"/>
      <c r="U25" s="200"/>
      <c r="V25" s="192"/>
      <c r="W25" s="202"/>
      <c r="X25" s="202"/>
      <c r="Y25" s="203"/>
      <c r="Z25" s="204"/>
      <c r="AA25" s="191"/>
      <c r="AB25" s="62"/>
      <c r="AC25" s="62"/>
      <c r="AD25" s="62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/>
      <c r="IY25" s="27"/>
      <c r="IZ25" s="27"/>
      <c r="JA25" s="27"/>
      <c r="JB25" s="27"/>
      <c r="JC25" s="27"/>
      <c r="JD25" s="27"/>
      <c r="JE25" s="27"/>
      <c r="JF25" s="27"/>
      <c r="JG25" s="27"/>
      <c r="JH25" s="27"/>
      <c r="JI25" s="27"/>
      <c r="JJ25" s="27"/>
      <c r="JK25" s="27"/>
      <c r="JL25" s="27"/>
      <c r="JM25" s="27"/>
      <c r="JN25" s="27"/>
      <c r="JO25" s="27"/>
      <c r="JP25" s="27"/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7"/>
      <c r="KI25" s="27"/>
      <c r="KJ25" s="27"/>
      <c r="KK25" s="27"/>
      <c r="KL25" s="27"/>
      <c r="KM25" s="27"/>
      <c r="KN25" s="27"/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  <c r="LC25" s="27"/>
      <c r="LD25" s="27"/>
      <c r="LE25" s="27"/>
      <c r="LF25" s="27"/>
      <c r="LG25" s="27"/>
      <c r="LH25" s="27"/>
      <c r="LI25" s="27"/>
      <c r="LJ25" s="27"/>
      <c r="LK25" s="27"/>
      <c r="LL25" s="27"/>
      <c r="LM25" s="27"/>
      <c r="LN25" s="27"/>
      <c r="LO25" s="27"/>
      <c r="LP25" s="27"/>
      <c r="LQ25" s="27"/>
      <c r="LR25" s="27"/>
      <c r="LS25" s="27"/>
      <c r="LT25" s="27"/>
      <c r="LU25" s="27"/>
      <c r="LV25" s="27"/>
      <c r="LW25" s="27"/>
      <c r="LX25" s="27"/>
      <c r="LY25" s="27"/>
      <c r="LZ25" s="27"/>
      <c r="MA25" s="27"/>
      <c r="MB25" s="27"/>
      <c r="MC25" s="27"/>
      <c r="MD25" s="27"/>
      <c r="ME25" s="27"/>
      <c r="MF25" s="27"/>
      <c r="MG25" s="27"/>
      <c r="MH25" s="27"/>
      <c r="MI25" s="27"/>
      <c r="MJ25" s="27"/>
      <c r="MK25" s="27"/>
      <c r="ML25" s="27"/>
      <c r="MM25" s="27"/>
      <c r="MN25" s="27"/>
      <c r="MO25" s="27"/>
      <c r="MP25" s="27"/>
      <c r="MQ25" s="27"/>
      <c r="MR25" s="27"/>
      <c r="MS25" s="27"/>
      <c r="MT25" s="27"/>
      <c r="MU25" s="27"/>
      <c r="MV25" s="27"/>
      <c r="MW25" s="27"/>
      <c r="MX25" s="27"/>
      <c r="MY25" s="27"/>
      <c r="MZ25" s="27"/>
      <c r="NA25" s="27"/>
      <c r="NB25" s="27"/>
      <c r="NC25" s="27"/>
      <c r="ND25" s="27"/>
      <c r="NE25" s="27"/>
      <c r="NF25" s="27"/>
      <c r="NG25" s="27"/>
      <c r="NH25" s="27"/>
      <c r="NI25" s="27"/>
      <c r="NJ25" s="27"/>
      <c r="NK25" s="27"/>
      <c r="NL25" s="27"/>
      <c r="NM25" s="27"/>
      <c r="NN25" s="27"/>
      <c r="NO25" s="27"/>
      <c r="NP25" s="27"/>
      <c r="NQ25" s="27"/>
      <c r="NR25" s="27"/>
      <c r="NS25" s="27"/>
      <c r="NT25" s="27"/>
      <c r="NU25" s="27"/>
      <c r="NV25" s="27"/>
      <c r="NW25" s="27"/>
      <c r="NX25" s="27"/>
      <c r="NY25" s="27"/>
      <c r="NZ25" s="27"/>
      <c r="OA25" s="27"/>
      <c r="OB25" s="27"/>
      <c r="OC25" s="27"/>
      <c r="OD25" s="27"/>
      <c r="OE25" s="27"/>
      <c r="OF25" s="27"/>
      <c r="OG25" s="27"/>
      <c r="OH25" s="27"/>
      <c r="OI25" s="27"/>
      <c r="OJ25" s="27"/>
      <c r="OK25" s="27"/>
      <c r="OL25" s="27"/>
      <c r="OM25" s="27"/>
      <c r="ON25" s="27"/>
      <c r="OO25" s="27"/>
      <c r="OP25" s="27"/>
      <c r="OQ25" s="27"/>
      <c r="OR25" s="27"/>
      <c r="OS25" s="27"/>
      <c r="OT25" s="27"/>
      <c r="OU25" s="27"/>
      <c r="OV25" s="27"/>
      <c r="OW25" s="27"/>
      <c r="OX25" s="27"/>
      <c r="OY25" s="27"/>
      <c r="OZ25" s="27"/>
      <c r="PA25" s="27"/>
      <c r="PB25" s="27"/>
      <c r="PC25" s="27"/>
      <c r="PD25" s="27"/>
      <c r="PE25" s="27"/>
      <c r="PF25" s="27"/>
      <c r="PG25" s="27"/>
      <c r="PH25" s="27"/>
      <c r="PI25" s="27"/>
      <c r="PJ25" s="27"/>
      <c r="PK25" s="27"/>
      <c r="PL25" s="27"/>
      <c r="PM25" s="27"/>
      <c r="PN25" s="27"/>
      <c r="PO25" s="27"/>
      <c r="PP25" s="27"/>
      <c r="PQ25" s="27"/>
      <c r="PR25" s="27"/>
      <c r="PS25" s="27"/>
      <c r="PT25" s="27"/>
      <c r="PU25" s="27"/>
      <c r="PV25" s="27"/>
      <c r="PW25" s="27"/>
      <c r="PX25" s="27"/>
      <c r="PY25" s="27"/>
      <c r="PZ25" s="27"/>
      <c r="QA25" s="27"/>
      <c r="QB25" s="27"/>
      <c r="QC25" s="27"/>
      <c r="QD25" s="27"/>
      <c r="QE25" s="27"/>
      <c r="QF25" s="27"/>
      <c r="QG25" s="27"/>
      <c r="QH25" s="27"/>
      <c r="QI25" s="27"/>
      <c r="QJ25" s="27"/>
      <c r="QK25" s="27"/>
      <c r="QL25" s="27"/>
      <c r="QM25" s="27"/>
      <c r="QN25" s="27"/>
      <c r="QO25" s="27"/>
      <c r="QP25" s="27"/>
      <c r="QQ25" s="27"/>
      <c r="QR25" s="27"/>
      <c r="QS25" s="27"/>
      <c r="QT25" s="27"/>
      <c r="QU25" s="27"/>
      <c r="QV25" s="27"/>
      <c r="QW25" s="27"/>
      <c r="QX25" s="27"/>
      <c r="QY25" s="27"/>
      <c r="QZ25" s="27"/>
      <c r="RA25" s="27"/>
      <c r="RB25" s="27"/>
      <c r="RC25" s="27"/>
      <c r="RD25" s="27"/>
      <c r="RE25" s="27"/>
      <c r="RF25" s="27"/>
      <c r="RG25" s="27"/>
      <c r="RH25" s="27"/>
      <c r="RI25" s="27"/>
      <c r="RJ25" s="27"/>
      <c r="RK25" s="27"/>
      <c r="RL25" s="27"/>
      <c r="RM25" s="27"/>
      <c r="RN25" s="27"/>
      <c r="RO25" s="27"/>
      <c r="RP25" s="27"/>
      <c r="RQ25" s="27"/>
      <c r="RR25" s="27"/>
      <c r="RS25" s="27"/>
      <c r="RT25" s="27"/>
      <c r="RU25" s="27"/>
      <c r="RV25" s="27"/>
      <c r="RW25" s="27"/>
      <c r="RX25" s="27"/>
      <c r="RY25" s="27"/>
      <c r="RZ25" s="27"/>
      <c r="SA25" s="27"/>
      <c r="SB25" s="27"/>
      <c r="SC25" s="27"/>
      <c r="SD25" s="27"/>
      <c r="SE25" s="27"/>
      <c r="SF25" s="27"/>
      <c r="SG25" s="27"/>
      <c r="SH25" s="27"/>
      <c r="SI25" s="27"/>
      <c r="SJ25" s="27"/>
      <c r="SK25" s="27"/>
      <c r="SL25" s="27"/>
      <c r="SM25" s="27"/>
      <c r="SN25" s="27"/>
      <c r="SO25" s="27"/>
      <c r="SP25" s="27"/>
      <c r="SQ25" s="27"/>
      <c r="SR25" s="27"/>
      <c r="SS25" s="27"/>
      <c r="ST25" s="27"/>
      <c r="SU25" s="27"/>
      <c r="SV25" s="27"/>
      <c r="SW25" s="27"/>
      <c r="SX25" s="27"/>
      <c r="SY25" s="27"/>
      <c r="SZ25" s="27"/>
      <c r="TA25" s="27"/>
      <c r="TB25" s="27"/>
      <c r="TC25" s="27"/>
      <c r="TD25" s="27"/>
      <c r="TE25" s="27"/>
      <c r="TF25" s="27"/>
      <c r="TG25" s="27"/>
      <c r="TH25" s="27"/>
      <c r="TI25" s="27"/>
      <c r="TJ25" s="27"/>
      <c r="TK25" s="27"/>
      <c r="TL25" s="27"/>
      <c r="TM25" s="27"/>
      <c r="TN25" s="27"/>
      <c r="TO25" s="27"/>
      <c r="TP25" s="27"/>
      <c r="TQ25" s="27"/>
      <c r="TR25" s="27"/>
      <c r="TS25" s="27"/>
      <c r="TT25" s="27"/>
      <c r="TU25" s="27"/>
      <c r="TV25" s="27"/>
      <c r="TW25" s="27"/>
      <c r="TX25" s="27"/>
      <c r="TY25" s="27"/>
      <c r="TZ25" s="27"/>
      <c r="UA25" s="27"/>
      <c r="UB25" s="27"/>
      <c r="UC25" s="27"/>
      <c r="UD25" s="27"/>
      <c r="UE25" s="27"/>
      <c r="UF25" s="27"/>
      <c r="UG25" s="27"/>
      <c r="UH25" s="27"/>
      <c r="UI25" s="27"/>
      <c r="UJ25" s="27"/>
      <c r="UK25" s="27"/>
      <c r="UL25" s="27"/>
      <c r="UM25" s="27"/>
      <c r="UN25" s="27"/>
      <c r="UO25" s="27"/>
      <c r="UP25" s="27"/>
      <c r="UQ25" s="27"/>
      <c r="UR25" s="27"/>
      <c r="US25" s="27"/>
      <c r="UT25" s="27"/>
      <c r="UU25" s="27"/>
      <c r="UV25" s="27"/>
      <c r="UW25" s="27"/>
      <c r="UX25" s="27"/>
      <c r="UY25" s="27"/>
      <c r="UZ25" s="27"/>
      <c r="VA25" s="27"/>
      <c r="VB25" s="27"/>
      <c r="VC25" s="27"/>
      <c r="VD25" s="27"/>
      <c r="VE25" s="27"/>
      <c r="VF25" s="27"/>
      <c r="VG25" s="27"/>
      <c r="VH25" s="27"/>
      <c r="VI25" s="27"/>
      <c r="VJ25" s="27"/>
      <c r="VK25" s="27"/>
      <c r="VL25" s="27"/>
      <c r="VM25" s="27"/>
      <c r="VN25" s="27"/>
      <c r="VO25" s="27"/>
      <c r="VP25" s="27"/>
      <c r="VQ25" s="27"/>
      <c r="VR25" s="27"/>
      <c r="VS25" s="27"/>
      <c r="VT25" s="27"/>
      <c r="VU25" s="27"/>
      <c r="VV25" s="27"/>
      <c r="VW25" s="27"/>
      <c r="VX25" s="27"/>
      <c r="VY25" s="27"/>
      <c r="VZ25" s="27"/>
      <c r="WA25" s="27"/>
      <c r="WB25" s="27"/>
      <c r="WC25" s="27"/>
      <c r="WD25" s="27"/>
      <c r="WE25" s="27"/>
      <c r="WF25" s="27"/>
      <c r="WG25" s="27"/>
      <c r="WH25" s="27"/>
      <c r="WI25" s="27"/>
      <c r="WJ25" s="27"/>
      <c r="WK25" s="27"/>
      <c r="WL25" s="27"/>
      <c r="WM25" s="27"/>
      <c r="WN25" s="27"/>
      <c r="WO25" s="27"/>
      <c r="WP25" s="27"/>
      <c r="WQ25" s="27"/>
      <c r="WR25" s="27"/>
      <c r="WS25" s="27"/>
      <c r="WT25" s="27"/>
      <c r="WU25" s="27"/>
      <c r="WV25" s="27"/>
      <c r="WW25" s="27"/>
      <c r="WX25" s="27"/>
      <c r="WY25" s="27"/>
      <c r="WZ25" s="27"/>
      <c r="XA25" s="27"/>
      <c r="XB25" s="27"/>
      <c r="XC25" s="27"/>
      <c r="XD25" s="27"/>
      <c r="XE25" s="27"/>
      <c r="XF25" s="27"/>
      <c r="XG25" s="27"/>
      <c r="XH25" s="27"/>
      <c r="XI25" s="27"/>
      <c r="XJ25" s="27"/>
      <c r="XK25" s="27"/>
      <c r="XL25" s="27"/>
      <c r="XM25" s="27"/>
      <c r="XN25" s="27"/>
      <c r="XO25" s="27"/>
      <c r="XP25" s="27"/>
      <c r="XQ25" s="27"/>
      <c r="XR25" s="27"/>
      <c r="XS25" s="27"/>
      <c r="XT25" s="27"/>
      <c r="XU25" s="27"/>
      <c r="XV25" s="27"/>
      <c r="XW25" s="27"/>
      <c r="XX25" s="27"/>
      <c r="XY25" s="27"/>
      <c r="XZ25" s="27"/>
      <c r="YA25" s="27"/>
      <c r="YB25" s="27"/>
      <c r="YC25" s="27"/>
      <c r="YD25" s="27"/>
      <c r="YE25" s="27"/>
      <c r="YF25" s="27"/>
      <c r="YG25" s="27"/>
      <c r="YH25" s="27"/>
      <c r="YI25" s="27"/>
      <c r="YJ25" s="27"/>
      <c r="YK25" s="27"/>
      <c r="YL25" s="27"/>
      <c r="YM25" s="27"/>
      <c r="YN25" s="27"/>
      <c r="YO25" s="27"/>
      <c r="YP25" s="27"/>
      <c r="YQ25" s="27"/>
      <c r="YR25" s="27"/>
      <c r="YS25" s="27"/>
      <c r="YT25" s="27"/>
      <c r="YU25" s="27"/>
      <c r="YV25" s="27"/>
      <c r="YW25" s="27"/>
      <c r="YX25" s="27"/>
      <c r="YY25" s="27"/>
      <c r="YZ25" s="27"/>
      <c r="ZA25" s="27"/>
      <c r="ZB25" s="27"/>
      <c r="ZC25" s="27"/>
      <c r="ZD25" s="27"/>
      <c r="ZE25" s="27"/>
      <c r="ZF25" s="27"/>
      <c r="ZG25" s="27"/>
      <c r="ZH25" s="27"/>
      <c r="ZI25" s="27"/>
      <c r="ZJ25" s="27"/>
      <c r="ZK25" s="27"/>
      <c r="ZL25" s="27"/>
      <c r="ZM25" s="27"/>
      <c r="ZN25" s="27"/>
      <c r="ZO25" s="27"/>
      <c r="ZP25" s="27"/>
      <c r="ZQ25" s="27"/>
      <c r="ZR25" s="27"/>
      <c r="ZS25" s="27"/>
      <c r="ZT25" s="27"/>
      <c r="ZU25" s="27"/>
      <c r="ZV25" s="27"/>
      <c r="ZW25" s="27"/>
      <c r="ZX25" s="27"/>
      <c r="ZY25" s="27"/>
      <c r="ZZ25" s="27"/>
      <c r="AAA25" s="27"/>
      <c r="AAB25" s="27"/>
      <c r="AAC25" s="27"/>
      <c r="AAD25" s="27"/>
      <c r="AAE25" s="27"/>
      <c r="AAF25" s="27"/>
      <c r="AAG25" s="27"/>
      <c r="AAH25" s="27"/>
      <c r="AAI25" s="27"/>
      <c r="AAJ25" s="27"/>
      <c r="AAK25" s="27"/>
      <c r="AAL25" s="27"/>
      <c r="AAM25" s="27"/>
      <c r="AAN25" s="27"/>
      <c r="AAO25" s="27"/>
      <c r="AAP25" s="27"/>
      <c r="AAQ25" s="27"/>
      <c r="AAR25" s="27"/>
      <c r="AAS25" s="27"/>
      <c r="AAT25" s="27"/>
      <c r="AAU25" s="27"/>
      <c r="AAV25" s="27"/>
      <c r="AAW25" s="27"/>
      <c r="AAX25" s="27"/>
      <c r="AAY25" s="27"/>
      <c r="AAZ25" s="27"/>
      <c r="ABA25" s="27"/>
      <c r="ABB25" s="27"/>
      <c r="ABC25" s="27"/>
      <c r="ABD25" s="27"/>
      <c r="ABE25" s="27"/>
      <c r="ABF25" s="27"/>
      <c r="ABG25" s="27"/>
      <c r="ABH25" s="27"/>
      <c r="ABI25" s="27"/>
      <c r="ABJ25" s="27"/>
      <c r="ABK25" s="27"/>
      <c r="ABL25" s="27"/>
      <c r="ABM25" s="27"/>
      <c r="ABN25" s="27"/>
      <c r="ABO25" s="27"/>
      <c r="ABP25" s="27"/>
      <c r="ABQ25" s="27"/>
      <c r="ABR25" s="27"/>
      <c r="ABS25" s="27"/>
      <c r="ABT25" s="27"/>
      <c r="ABU25" s="27"/>
      <c r="ABV25" s="27"/>
      <c r="ABW25" s="27"/>
      <c r="ABX25" s="27"/>
      <c r="ABY25" s="27"/>
      <c r="ABZ25" s="27"/>
      <c r="ACA25" s="27"/>
      <c r="ACB25" s="27"/>
      <c r="ACC25" s="27"/>
      <c r="ACD25" s="27"/>
      <c r="ACE25" s="27"/>
      <c r="ACF25" s="27"/>
      <c r="ACG25" s="27"/>
      <c r="ACH25" s="27"/>
      <c r="ACI25" s="27"/>
      <c r="ACJ25" s="27"/>
      <c r="ACK25" s="27"/>
      <c r="ACL25" s="27"/>
      <c r="ACM25" s="27"/>
      <c r="ACN25" s="27"/>
      <c r="ACO25" s="27"/>
      <c r="ACP25" s="27"/>
      <c r="ACQ25" s="27"/>
      <c r="ACR25" s="27"/>
      <c r="ACS25" s="27"/>
      <c r="ACT25" s="27"/>
      <c r="ACU25" s="27"/>
      <c r="ACV25" s="27"/>
      <c r="ACW25" s="27"/>
      <c r="ACX25" s="27"/>
      <c r="ACY25" s="27"/>
      <c r="ACZ25" s="27"/>
      <c r="ADA25" s="27"/>
      <c r="ADB25" s="27"/>
      <c r="ADC25" s="27"/>
      <c r="ADD25" s="27"/>
      <c r="ADE25" s="27"/>
      <c r="ADF25" s="27"/>
      <c r="ADG25" s="27"/>
      <c r="ADH25" s="27"/>
      <c r="ADI25" s="27"/>
      <c r="ADJ25" s="27"/>
      <c r="ADK25" s="27"/>
      <c r="ADL25" s="27"/>
      <c r="ADM25" s="27"/>
      <c r="ADN25" s="27"/>
      <c r="ADO25" s="27"/>
      <c r="ADP25" s="27"/>
      <c r="ADQ25" s="27"/>
      <c r="ADR25" s="27"/>
      <c r="ADS25" s="27"/>
      <c r="ADT25" s="27"/>
      <c r="ADU25" s="27"/>
      <c r="ADV25" s="27"/>
      <c r="ADW25" s="27"/>
      <c r="ADX25" s="27"/>
      <c r="ADY25" s="27"/>
      <c r="ADZ25" s="27"/>
      <c r="AEA25" s="27"/>
      <c r="AEB25" s="27"/>
      <c r="AEC25" s="27"/>
      <c r="AED25" s="27"/>
      <c r="AEE25" s="27"/>
      <c r="AEF25" s="27"/>
      <c r="AEG25" s="27"/>
      <c r="AEH25" s="27"/>
      <c r="AEI25" s="27"/>
      <c r="AEJ25" s="27"/>
      <c r="AEK25" s="27"/>
      <c r="AEL25" s="27"/>
      <c r="AEM25" s="27"/>
      <c r="AEN25" s="27"/>
      <c r="AEO25" s="27"/>
      <c r="AEP25" s="27"/>
      <c r="AEQ25" s="27"/>
      <c r="AER25" s="27"/>
      <c r="AES25" s="27"/>
      <c r="AET25" s="27"/>
      <c r="AEU25" s="27"/>
      <c r="AEV25" s="27"/>
      <c r="AEW25" s="27"/>
      <c r="AEX25" s="27"/>
      <c r="AEY25" s="27"/>
      <c r="AEZ25" s="27"/>
      <c r="AFA25" s="27"/>
      <c r="AFB25" s="27"/>
      <c r="AFC25" s="27"/>
      <c r="AFD25" s="27"/>
      <c r="AFE25" s="27"/>
      <c r="AFF25" s="27"/>
      <c r="AFG25" s="27"/>
      <c r="AFH25" s="27"/>
      <c r="AFI25" s="27"/>
      <c r="AFJ25" s="27"/>
      <c r="AFK25" s="27"/>
      <c r="AFL25" s="27"/>
      <c r="AFM25" s="27"/>
      <c r="AFN25" s="27"/>
      <c r="AFO25" s="27"/>
      <c r="AFP25" s="27"/>
      <c r="AFQ25" s="27"/>
      <c r="AFR25" s="27"/>
      <c r="AFS25" s="27"/>
      <c r="AFT25" s="27"/>
      <c r="AFU25" s="27"/>
      <c r="AFV25" s="27"/>
      <c r="AFW25" s="27"/>
      <c r="AFX25" s="27"/>
      <c r="AFY25" s="27"/>
      <c r="AFZ25" s="27"/>
      <c r="AGA25" s="27"/>
      <c r="AGB25" s="27"/>
      <c r="AGC25" s="27"/>
      <c r="AGD25" s="27"/>
      <c r="AGE25" s="27"/>
      <c r="AGF25" s="27"/>
      <c r="AGG25" s="27"/>
      <c r="AGH25" s="27"/>
      <c r="AGI25" s="27"/>
      <c r="AGJ25" s="27"/>
      <c r="AGK25" s="27"/>
      <c r="AGL25" s="27"/>
      <c r="AGM25" s="27"/>
      <c r="AGN25" s="27"/>
      <c r="AGO25" s="27"/>
      <c r="AGP25" s="27"/>
      <c r="AGQ25" s="27"/>
      <c r="AGR25" s="27"/>
      <c r="AGS25" s="27"/>
      <c r="AGT25" s="27"/>
      <c r="AGU25" s="27"/>
      <c r="AGV25" s="27"/>
      <c r="AGW25" s="27"/>
      <c r="AGX25" s="27"/>
      <c r="AGY25" s="27"/>
      <c r="AGZ25" s="27"/>
      <c r="AHA25" s="27"/>
      <c r="AHB25" s="27"/>
      <c r="AHC25" s="27"/>
      <c r="AHD25" s="27"/>
      <c r="AHE25" s="27"/>
      <c r="AHF25" s="27"/>
      <c r="AHG25" s="27"/>
      <c r="AHH25" s="27"/>
      <c r="AHI25" s="27"/>
      <c r="AHJ25" s="27"/>
      <c r="AHK25" s="27"/>
      <c r="AHL25" s="27"/>
      <c r="AHM25" s="27"/>
      <c r="AHN25" s="27"/>
      <c r="AHO25" s="27"/>
      <c r="AHP25" s="27"/>
      <c r="AHQ25" s="27"/>
      <c r="AHR25" s="27"/>
      <c r="AHS25" s="27"/>
      <c r="AHT25" s="27"/>
      <c r="AHU25" s="27"/>
      <c r="AHV25" s="27"/>
      <c r="AHW25" s="27"/>
      <c r="AHX25" s="27"/>
      <c r="AHY25" s="27"/>
      <c r="AHZ25" s="27"/>
      <c r="AIA25" s="27"/>
      <c r="AIB25" s="27"/>
      <c r="AIC25" s="27"/>
      <c r="AID25" s="27"/>
      <c r="AIE25" s="27"/>
      <c r="AIF25" s="27"/>
      <c r="AIG25" s="27"/>
      <c r="AIH25" s="27"/>
      <c r="AII25" s="27"/>
      <c r="AIJ25" s="27"/>
      <c r="AIK25" s="27"/>
      <c r="AIL25" s="27"/>
      <c r="AIM25" s="27"/>
      <c r="AIN25" s="27"/>
      <c r="AIO25" s="27"/>
      <c r="AIP25" s="27"/>
      <c r="AIQ25" s="27"/>
      <c r="AIR25" s="27"/>
      <c r="AIS25" s="27"/>
      <c r="AIT25" s="27"/>
      <c r="AIU25" s="27"/>
      <c r="AIV25" s="27"/>
      <c r="AIW25" s="27"/>
      <c r="AIX25" s="27"/>
      <c r="AIY25" s="27"/>
      <c r="AIZ25" s="27"/>
      <c r="AJA25" s="27"/>
      <c r="AJB25" s="27"/>
      <c r="AJC25" s="27"/>
      <c r="AJD25" s="27"/>
      <c r="AJE25" s="27"/>
      <c r="AJF25" s="27"/>
      <c r="AJG25" s="27"/>
      <c r="AJH25" s="27"/>
      <c r="AJI25" s="27"/>
      <c r="AJJ25" s="27"/>
      <c r="AJK25" s="27"/>
      <c r="AJL25" s="27"/>
      <c r="AJM25" s="27"/>
      <c r="AJN25" s="27"/>
      <c r="AJO25" s="27"/>
      <c r="AJP25" s="27"/>
      <c r="AJQ25" s="27"/>
      <c r="AJR25" s="27"/>
      <c r="AJS25" s="27"/>
      <c r="AJT25" s="27"/>
      <c r="AJU25" s="27"/>
      <c r="AJV25" s="27"/>
      <c r="AJW25" s="27"/>
      <c r="AJX25" s="27"/>
      <c r="AJY25" s="27"/>
      <c r="AJZ25" s="27"/>
      <c r="AKA25" s="27"/>
      <c r="AKB25" s="27"/>
      <c r="AKC25" s="27"/>
      <c r="AKD25" s="27"/>
      <c r="AKE25" s="27"/>
      <c r="AKF25" s="27"/>
      <c r="AKG25" s="27"/>
      <c r="AKH25" s="27"/>
      <c r="AKI25" s="27"/>
      <c r="AKJ25" s="27"/>
      <c r="AKK25" s="27"/>
      <c r="AKL25" s="27"/>
      <c r="AKM25" s="27"/>
      <c r="AKN25" s="27"/>
      <c r="AKO25" s="27"/>
      <c r="AKP25" s="27"/>
      <c r="AKQ25" s="27"/>
      <c r="AKR25" s="27"/>
      <c r="AKS25" s="27"/>
      <c r="AKT25" s="27"/>
      <c r="AKU25" s="27"/>
      <c r="AKV25" s="27"/>
      <c r="AKW25" s="27"/>
      <c r="AKX25" s="27"/>
      <c r="AKY25" s="27"/>
      <c r="AKZ25" s="27"/>
      <c r="ALA25" s="27"/>
      <c r="ALB25" s="27"/>
      <c r="ALC25" s="27"/>
      <c r="ALD25" s="27"/>
      <c r="ALE25" s="27"/>
      <c r="ALF25" s="27"/>
      <c r="ALG25" s="27"/>
      <c r="ALH25" s="27"/>
      <c r="ALI25" s="27"/>
      <c r="ALJ25" s="27"/>
      <c r="ALK25" s="27"/>
      <c r="ALL25" s="27"/>
      <c r="ALM25" s="27"/>
      <c r="ALN25" s="27"/>
      <c r="ALO25" s="27"/>
      <c r="ALP25" s="27"/>
      <c r="ALQ25" s="27"/>
      <c r="ALR25" s="27"/>
      <c r="ALS25" s="27"/>
      <c r="ALT25" s="27"/>
      <c r="ALU25" s="27"/>
      <c r="ALV25" s="27"/>
      <c r="ALW25" s="27"/>
      <c r="ALX25" s="27"/>
      <c r="ALY25" s="27"/>
      <c r="ALZ25" s="27"/>
      <c r="AMA25" s="27"/>
      <c r="AMB25" s="27"/>
      <c r="AMC25" s="27"/>
      <c r="AMD25" s="27"/>
      <c r="AME25" s="27"/>
      <c r="AMF25" s="27"/>
      <c r="AMG25" s="27"/>
      <c r="AMH25" s="27"/>
    </row>
    <row r="26" spans="1:1022" customFormat="1" ht="30.75" customHeight="1" x14ac:dyDescent="0.25">
      <c r="A26" s="195"/>
      <c r="B26" s="196"/>
      <c r="C26" s="196"/>
      <c r="D26" s="196"/>
      <c r="E26" s="195"/>
      <c r="F26" s="198"/>
      <c r="G26" s="195"/>
      <c r="H26" s="97" t="s">
        <v>1335</v>
      </c>
      <c r="I26" s="74" t="s">
        <v>1336</v>
      </c>
      <c r="J26" s="98"/>
      <c r="K26" s="66">
        <v>43</v>
      </c>
      <c r="L26" s="67">
        <f>ROUND((K26-(K26*10/110)),2)</f>
        <v>39.090000000000003</v>
      </c>
      <c r="M26" s="68"/>
      <c r="N26" s="69"/>
      <c r="O26" s="75"/>
      <c r="P26" s="71"/>
      <c r="Q26" s="71"/>
      <c r="R26" s="95"/>
      <c r="S26" s="56"/>
      <c r="T26" s="192"/>
      <c r="U26" s="200"/>
      <c r="V26" s="192"/>
      <c r="W26" s="202"/>
      <c r="X26" s="202"/>
      <c r="Y26" s="203"/>
      <c r="Z26" s="204"/>
      <c r="AA26" s="191"/>
      <c r="AB26" s="62"/>
      <c r="AC26" s="62"/>
      <c r="AD26" s="62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  <c r="IX26" s="27"/>
      <c r="IY26" s="27"/>
      <c r="IZ26" s="27"/>
      <c r="JA26" s="27"/>
      <c r="JB26" s="27"/>
      <c r="JC26" s="27"/>
      <c r="JD26" s="27"/>
      <c r="JE26" s="27"/>
      <c r="JF26" s="27"/>
      <c r="JG26" s="27"/>
      <c r="JH26" s="27"/>
      <c r="JI26" s="27"/>
      <c r="JJ26" s="27"/>
      <c r="JK26" s="27"/>
      <c r="JL26" s="27"/>
      <c r="JM26" s="27"/>
      <c r="JN26" s="27"/>
      <c r="JO26" s="27"/>
      <c r="JP26" s="27"/>
      <c r="JQ26" s="27"/>
      <c r="JR26" s="27"/>
      <c r="JS26" s="27"/>
      <c r="JT26" s="27"/>
      <c r="JU26" s="27"/>
      <c r="JV26" s="27"/>
      <c r="JW26" s="27"/>
      <c r="JX26" s="27"/>
      <c r="JY26" s="27"/>
      <c r="JZ26" s="27"/>
      <c r="KA26" s="27"/>
      <c r="KB26" s="27"/>
      <c r="KC26" s="27"/>
      <c r="KD26" s="27"/>
      <c r="KE26" s="27"/>
      <c r="KF26" s="27"/>
      <c r="KG26" s="27"/>
      <c r="KH26" s="27"/>
      <c r="KI26" s="27"/>
      <c r="KJ26" s="27"/>
      <c r="KK26" s="27"/>
      <c r="KL26" s="27"/>
      <c r="KM26" s="27"/>
      <c r="KN26" s="27"/>
      <c r="KO26" s="27"/>
      <c r="KP26" s="27"/>
      <c r="KQ26" s="27"/>
      <c r="KR26" s="27"/>
      <c r="KS26" s="27"/>
      <c r="KT26" s="27"/>
      <c r="KU26" s="27"/>
      <c r="KV26" s="27"/>
      <c r="KW26" s="27"/>
      <c r="KX26" s="27"/>
      <c r="KY26" s="27"/>
      <c r="KZ26" s="27"/>
      <c r="LA26" s="27"/>
      <c r="LB26" s="27"/>
      <c r="LC26" s="27"/>
      <c r="LD26" s="27"/>
      <c r="LE26" s="27"/>
      <c r="LF26" s="27"/>
      <c r="LG26" s="27"/>
      <c r="LH26" s="27"/>
      <c r="LI26" s="27"/>
      <c r="LJ26" s="27"/>
      <c r="LK26" s="27"/>
      <c r="LL26" s="27"/>
      <c r="LM26" s="27"/>
      <c r="LN26" s="27"/>
      <c r="LO26" s="27"/>
      <c r="LP26" s="27"/>
      <c r="LQ26" s="27"/>
      <c r="LR26" s="27"/>
      <c r="LS26" s="27"/>
      <c r="LT26" s="27"/>
      <c r="LU26" s="27"/>
      <c r="LV26" s="27"/>
      <c r="LW26" s="27"/>
      <c r="LX26" s="27"/>
      <c r="LY26" s="27"/>
      <c r="LZ26" s="27"/>
      <c r="MA26" s="27"/>
      <c r="MB26" s="27"/>
      <c r="MC26" s="27"/>
      <c r="MD26" s="27"/>
      <c r="ME26" s="27"/>
      <c r="MF26" s="27"/>
      <c r="MG26" s="27"/>
      <c r="MH26" s="27"/>
      <c r="MI26" s="27"/>
      <c r="MJ26" s="27"/>
      <c r="MK26" s="27"/>
      <c r="ML26" s="27"/>
      <c r="MM26" s="27"/>
      <c r="MN26" s="27"/>
      <c r="MO26" s="27"/>
      <c r="MP26" s="27"/>
      <c r="MQ26" s="27"/>
      <c r="MR26" s="27"/>
      <c r="MS26" s="27"/>
      <c r="MT26" s="27"/>
      <c r="MU26" s="27"/>
      <c r="MV26" s="27"/>
      <c r="MW26" s="27"/>
      <c r="MX26" s="27"/>
      <c r="MY26" s="27"/>
      <c r="MZ26" s="27"/>
      <c r="NA26" s="27"/>
      <c r="NB26" s="27"/>
      <c r="NC26" s="27"/>
      <c r="ND26" s="27"/>
      <c r="NE26" s="27"/>
      <c r="NF26" s="27"/>
      <c r="NG26" s="27"/>
      <c r="NH26" s="27"/>
      <c r="NI26" s="27"/>
      <c r="NJ26" s="27"/>
      <c r="NK26" s="27"/>
      <c r="NL26" s="27"/>
      <c r="NM26" s="27"/>
      <c r="NN26" s="27"/>
      <c r="NO26" s="27"/>
      <c r="NP26" s="27"/>
      <c r="NQ26" s="27"/>
      <c r="NR26" s="27"/>
      <c r="NS26" s="27"/>
      <c r="NT26" s="27"/>
      <c r="NU26" s="27"/>
      <c r="NV26" s="27"/>
      <c r="NW26" s="27"/>
      <c r="NX26" s="27"/>
      <c r="NY26" s="27"/>
      <c r="NZ26" s="27"/>
      <c r="OA26" s="27"/>
      <c r="OB26" s="27"/>
      <c r="OC26" s="27"/>
      <c r="OD26" s="27"/>
      <c r="OE26" s="27"/>
      <c r="OF26" s="27"/>
      <c r="OG26" s="27"/>
      <c r="OH26" s="27"/>
      <c r="OI26" s="27"/>
      <c r="OJ26" s="27"/>
      <c r="OK26" s="27"/>
      <c r="OL26" s="27"/>
      <c r="OM26" s="27"/>
      <c r="ON26" s="27"/>
      <c r="OO26" s="27"/>
      <c r="OP26" s="27"/>
      <c r="OQ26" s="27"/>
      <c r="OR26" s="27"/>
      <c r="OS26" s="27"/>
      <c r="OT26" s="27"/>
      <c r="OU26" s="27"/>
      <c r="OV26" s="27"/>
      <c r="OW26" s="27"/>
      <c r="OX26" s="27"/>
      <c r="OY26" s="27"/>
      <c r="OZ26" s="27"/>
      <c r="PA26" s="27"/>
      <c r="PB26" s="27"/>
      <c r="PC26" s="27"/>
      <c r="PD26" s="27"/>
      <c r="PE26" s="27"/>
      <c r="PF26" s="27"/>
      <c r="PG26" s="27"/>
      <c r="PH26" s="27"/>
      <c r="PI26" s="27"/>
      <c r="PJ26" s="27"/>
      <c r="PK26" s="27"/>
      <c r="PL26" s="27"/>
      <c r="PM26" s="27"/>
      <c r="PN26" s="27"/>
      <c r="PO26" s="27"/>
      <c r="PP26" s="27"/>
      <c r="PQ26" s="27"/>
      <c r="PR26" s="27"/>
      <c r="PS26" s="27"/>
      <c r="PT26" s="27"/>
      <c r="PU26" s="27"/>
      <c r="PV26" s="27"/>
      <c r="PW26" s="27"/>
      <c r="PX26" s="27"/>
      <c r="PY26" s="27"/>
      <c r="PZ26" s="27"/>
      <c r="QA26" s="27"/>
      <c r="QB26" s="27"/>
      <c r="QC26" s="27"/>
      <c r="QD26" s="27"/>
      <c r="QE26" s="27"/>
      <c r="QF26" s="27"/>
      <c r="QG26" s="27"/>
      <c r="QH26" s="27"/>
      <c r="QI26" s="27"/>
      <c r="QJ26" s="27"/>
      <c r="QK26" s="27"/>
      <c r="QL26" s="27"/>
      <c r="QM26" s="27"/>
      <c r="QN26" s="27"/>
      <c r="QO26" s="27"/>
      <c r="QP26" s="27"/>
      <c r="QQ26" s="27"/>
      <c r="QR26" s="27"/>
      <c r="QS26" s="27"/>
      <c r="QT26" s="27"/>
      <c r="QU26" s="27"/>
      <c r="QV26" s="27"/>
      <c r="QW26" s="27"/>
      <c r="QX26" s="27"/>
      <c r="QY26" s="27"/>
      <c r="QZ26" s="27"/>
      <c r="RA26" s="27"/>
      <c r="RB26" s="27"/>
      <c r="RC26" s="27"/>
      <c r="RD26" s="27"/>
      <c r="RE26" s="27"/>
      <c r="RF26" s="27"/>
      <c r="RG26" s="27"/>
      <c r="RH26" s="27"/>
      <c r="RI26" s="27"/>
      <c r="RJ26" s="27"/>
      <c r="RK26" s="27"/>
      <c r="RL26" s="27"/>
      <c r="RM26" s="27"/>
      <c r="RN26" s="27"/>
      <c r="RO26" s="27"/>
      <c r="RP26" s="27"/>
      <c r="RQ26" s="27"/>
      <c r="RR26" s="27"/>
      <c r="RS26" s="27"/>
      <c r="RT26" s="27"/>
      <c r="RU26" s="27"/>
      <c r="RV26" s="27"/>
      <c r="RW26" s="27"/>
      <c r="RX26" s="27"/>
      <c r="RY26" s="27"/>
      <c r="RZ26" s="27"/>
      <c r="SA26" s="27"/>
      <c r="SB26" s="27"/>
      <c r="SC26" s="27"/>
      <c r="SD26" s="27"/>
      <c r="SE26" s="27"/>
      <c r="SF26" s="27"/>
      <c r="SG26" s="27"/>
      <c r="SH26" s="27"/>
      <c r="SI26" s="27"/>
      <c r="SJ26" s="27"/>
      <c r="SK26" s="27"/>
      <c r="SL26" s="27"/>
      <c r="SM26" s="27"/>
      <c r="SN26" s="27"/>
      <c r="SO26" s="27"/>
      <c r="SP26" s="27"/>
      <c r="SQ26" s="27"/>
      <c r="SR26" s="27"/>
      <c r="SS26" s="27"/>
      <c r="ST26" s="27"/>
      <c r="SU26" s="27"/>
      <c r="SV26" s="27"/>
      <c r="SW26" s="27"/>
      <c r="SX26" s="27"/>
      <c r="SY26" s="27"/>
      <c r="SZ26" s="27"/>
      <c r="TA26" s="27"/>
      <c r="TB26" s="27"/>
      <c r="TC26" s="27"/>
      <c r="TD26" s="27"/>
      <c r="TE26" s="27"/>
      <c r="TF26" s="27"/>
      <c r="TG26" s="27"/>
      <c r="TH26" s="27"/>
      <c r="TI26" s="27"/>
      <c r="TJ26" s="27"/>
      <c r="TK26" s="27"/>
      <c r="TL26" s="27"/>
      <c r="TM26" s="27"/>
      <c r="TN26" s="27"/>
      <c r="TO26" s="27"/>
      <c r="TP26" s="27"/>
      <c r="TQ26" s="27"/>
      <c r="TR26" s="27"/>
      <c r="TS26" s="27"/>
      <c r="TT26" s="27"/>
      <c r="TU26" s="27"/>
      <c r="TV26" s="27"/>
      <c r="TW26" s="27"/>
      <c r="TX26" s="27"/>
      <c r="TY26" s="27"/>
      <c r="TZ26" s="27"/>
      <c r="UA26" s="27"/>
      <c r="UB26" s="27"/>
      <c r="UC26" s="27"/>
      <c r="UD26" s="27"/>
      <c r="UE26" s="27"/>
      <c r="UF26" s="27"/>
      <c r="UG26" s="27"/>
      <c r="UH26" s="27"/>
      <c r="UI26" s="27"/>
      <c r="UJ26" s="27"/>
      <c r="UK26" s="27"/>
      <c r="UL26" s="27"/>
      <c r="UM26" s="27"/>
      <c r="UN26" s="27"/>
      <c r="UO26" s="27"/>
      <c r="UP26" s="27"/>
      <c r="UQ26" s="27"/>
      <c r="UR26" s="27"/>
      <c r="US26" s="27"/>
      <c r="UT26" s="27"/>
      <c r="UU26" s="27"/>
      <c r="UV26" s="27"/>
      <c r="UW26" s="27"/>
      <c r="UX26" s="27"/>
      <c r="UY26" s="27"/>
      <c r="UZ26" s="27"/>
      <c r="VA26" s="27"/>
      <c r="VB26" s="27"/>
      <c r="VC26" s="27"/>
      <c r="VD26" s="27"/>
      <c r="VE26" s="27"/>
      <c r="VF26" s="27"/>
      <c r="VG26" s="27"/>
      <c r="VH26" s="27"/>
      <c r="VI26" s="27"/>
      <c r="VJ26" s="27"/>
      <c r="VK26" s="27"/>
      <c r="VL26" s="27"/>
      <c r="VM26" s="27"/>
      <c r="VN26" s="27"/>
      <c r="VO26" s="27"/>
      <c r="VP26" s="27"/>
      <c r="VQ26" s="27"/>
      <c r="VR26" s="27"/>
      <c r="VS26" s="27"/>
      <c r="VT26" s="27"/>
      <c r="VU26" s="27"/>
      <c r="VV26" s="27"/>
      <c r="VW26" s="27"/>
      <c r="VX26" s="27"/>
      <c r="VY26" s="27"/>
      <c r="VZ26" s="27"/>
      <c r="WA26" s="27"/>
      <c r="WB26" s="27"/>
      <c r="WC26" s="27"/>
      <c r="WD26" s="27"/>
      <c r="WE26" s="27"/>
      <c r="WF26" s="27"/>
      <c r="WG26" s="27"/>
      <c r="WH26" s="27"/>
      <c r="WI26" s="27"/>
      <c r="WJ26" s="27"/>
      <c r="WK26" s="27"/>
      <c r="WL26" s="27"/>
      <c r="WM26" s="27"/>
      <c r="WN26" s="27"/>
      <c r="WO26" s="27"/>
      <c r="WP26" s="27"/>
      <c r="WQ26" s="27"/>
      <c r="WR26" s="27"/>
      <c r="WS26" s="27"/>
      <c r="WT26" s="27"/>
      <c r="WU26" s="27"/>
      <c r="WV26" s="27"/>
      <c r="WW26" s="27"/>
      <c r="WX26" s="27"/>
      <c r="WY26" s="27"/>
      <c r="WZ26" s="27"/>
      <c r="XA26" s="27"/>
      <c r="XB26" s="27"/>
      <c r="XC26" s="27"/>
      <c r="XD26" s="27"/>
      <c r="XE26" s="27"/>
      <c r="XF26" s="27"/>
      <c r="XG26" s="27"/>
      <c r="XH26" s="27"/>
      <c r="XI26" s="27"/>
      <c r="XJ26" s="27"/>
      <c r="XK26" s="27"/>
      <c r="XL26" s="27"/>
      <c r="XM26" s="27"/>
      <c r="XN26" s="27"/>
      <c r="XO26" s="27"/>
      <c r="XP26" s="27"/>
      <c r="XQ26" s="27"/>
      <c r="XR26" s="27"/>
      <c r="XS26" s="27"/>
      <c r="XT26" s="27"/>
      <c r="XU26" s="27"/>
      <c r="XV26" s="27"/>
      <c r="XW26" s="27"/>
      <c r="XX26" s="27"/>
      <c r="XY26" s="27"/>
      <c r="XZ26" s="27"/>
      <c r="YA26" s="27"/>
      <c r="YB26" s="27"/>
      <c r="YC26" s="27"/>
      <c r="YD26" s="27"/>
      <c r="YE26" s="27"/>
      <c r="YF26" s="27"/>
      <c r="YG26" s="27"/>
      <c r="YH26" s="27"/>
      <c r="YI26" s="27"/>
      <c r="YJ26" s="27"/>
      <c r="YK26" s="27"/>
      <c r="YL26" s="27"/>
      <c r="YM26" s="27"/>
      <c r="YN26" s="27"/>
      <c r="YO26" s="27"/>
      <c r="YP26" s="27"/>
      <c r="YQ26" s="27"/>
      <c r="YR26" s="27"/>
      <c r="YS26" s="27"/>
      <c r="YT26" s="27"/>
      <c r="YU26" s="27"/>
      <c r="YV26" s="27"/>
      <c r="YW26" s="27"/>
      <c r="YX26" s="27"/>
      <c r="YY26" s="27"/>
      <c r="YZ26" s="27"/>
      <c r="ZA26" s="27"/>
      <c r="ZB26" s="27"/>
      <c r="ZC26" s="27"/>
      <c r="ZD26" s="27"/>
      <c r="ZE26" s="27"/>
      <c r="ZF26" s="27"/>
      <c r="ZG26" s="27"/>
      <c r="ZH26" s="27"/>
      <c r="ZI26" s="27"/>
      <c r="ZJ26" s="27"/>
      <c r="ZK26" s="27"/>
      <c r="ZL26" s="27"/>
      <c r="ZM26" s="27"/>
      <c r="ZN26" s="27"/>
      <c r="ZO26" s="27"/>
      <c r="ZP26" s="27"/>
      <c r="ZQ26" s="27"/>
      <c r="ZR26" s="27"/>
      <c r="ZS26" s="27"/>
      <c r="ZT26" s="27"/>
      <c r="ZU26" s="27"/>
      <c r="ZV26" s="27"/>
      <c r="ZW26" s="27"/>
      <c r="ZX26" s="27"/>
      <c r="ZY26" s="27"/>
      <c r="ZZ26" s="27"/>
      <c r="AAA26" s="27"/>
      <c r="AAB26" s="27"/>
      <c r="AAC26" s="27"/>
      <c r="AAD26" s="27"/>
      <c r="AAE26" s="27"/>
      <c r="AAF26" s="27"/>
      <c r="AAG26" s="27"/>
      <c r="AAH26" s="27"/>
      <c r="AAI26" s="27"/>
      <c r="AAJ26" s="27"/>
      <c r="AAK26" s="27"/>
      <c r="AAL26" s="27"/>
      <c r="AAM26" s="27"/>
      <c r="AAN26" s="27"/>
      <c r="AAO26" s="27"/>
      <c r="AAP26" s="27"/>
      <c r="AAQ26" s="27"/>
      <c r="AAR26" s="27"/>
      <c r="AAS26" s="27"/>
      <c r="AAT26" s="27"/>
      <c r="AAU26" s="27"/>
      <c r="AAV26" s="27"/>
      <c r="AAW26" s="27"/>
      <c r="AAX26" s="27"/>
      <c r="AAY26" s="27"/>
      <c r="AAZ26" s="27"/>
      <c r="ABA26" s="27"/>
      <c r="ABB26" s="27"/>
      <c r="ABC26" s="27"/>
      <c r="ABD26" s="27"/>
      <c r="ABE26" s="27"/>
      <c r="ABF26" s="27"/>
      <c r="ABG26" s="27"/>
      <c r="ABH26" s="27"/>
      <c r="ABI26" s="27"/>
      <c r="ABJ26" s="27"/>
      <c r="ABK26" s="27"/>
      <c r="ABL26" s="27"/>
      <c r="ABM26" s="27"/>
      <c r="ABN26" s="27"/>
      <c r="ABO26" s="27"/>
      <c r="ABP26" s="27"/>
      <c r="ABQ26" s="27"/>
      <c r="ABR26" s="27"/>
      <c r="ABS26" s="27"/>
      <c r="ABT26" s="27"/>
      <c r="ABU26" s="27"/>
      <c r="ABV26" s="27"/>
      <c r="ABW26" s="27"/>
      <c r="ABX26" s="27"/>
      <c r="ABY26" s="27"/>
      <c r="ABZ26" s="27"/>
      <c r="ACA26" s="27"/>
      <c r="ACB26" s="27"/>
      <c r="ACC26" s="27"/>
      <c r="ACD26" s="27"/>
      <c r="ACE26" s="27"/>
      <c r="ACF26" s="27"/>
      <c r="ACG26" s="27"/>
      <c r="ACH26" s="27"/>
      <c r="ACI26" s="27"/>
      <c r="ACJ26" s="27"/>
      <c r="ACK26" s="27"/>
      <c r="ACL26" s="27"/>
      <c r="ACM26" s="27"/>
      <c r="ACN26" s="27"/>
      <c r="ACO26" s="27"/>
      <c r="ACP26" s="27"/>
      <c r="ACQ26" s="27"/>
      <c r="ACR26" s="27"/>
      <c r="ACS26" s="27"/>
      <c r="ACT26" s="27"/>
      <c r="ACU26" s="27"/>
      <c r="ACV26" s="27"/>
      <c r="ACW26" s="27"/>
      <c r="ACX26" s="27"/>
      <c r="ACY26" s="27"/>
      <c r="ACZ26" s="27"/>
      <c r="ADA26" s="27"/>
      <c r="ADB26" s="27"/>
      <c r="ADC26" s="27"/>
      <c r="ADD26" s="27"/>
      <c r="ADE26" s="27"/>
      <c r="ADF26" s="27"/>
      <c r="ADG26" s="27"/>
      <c r="ADH26" s="27"/>
      <c r="ADI26" s="27"/>
      <c r="ADJ26" s="27"/>
      <c r="ADK26" s="27"/>
      <c r="ADL26" s="27"/>
      <c r="ADM26" s="27"/>
      <c r="ADN26" s="27"/>
      <c r="ADO26" s="27"/>
      <c r="ADP26" s="27"/>
      <c r="ADQ26" s="27"/>
      <c r="ADR26" s="27"/>
      <c r="ADS26" s="27"/>
      <c r="ADT26" s="27"/>
      <c r="ADU26" s="27"/>
      <c r="ADV26" s="27"/>
      <c r="ADW26" s="27"/>
      <c r="ADX26" s="27"/>
      <c r="ADY26" s="27"/>
      <c r="ADZ26" s="27"/>
      <c r="AEA26" s="27"/>
      <c r="AEB26" s="27"/>
      <c r="AEC26" s="27"/>
      <c r="AED26" s="27"/>
      <c r="AEE26" s="27"/>
      <c r="AEF26" s="27"/>
      <c r="AEG26" s="27"/>
      <c r="AEH26" s="27"/>
      <c r="AEI26" s="27"/>
      <c r="AEJ26" s="27"/>
      <c r="AEK26" s="27"/>
      <c r="AEL26" s="27"/>
      <c r="AEM26" s="27"/>
      <c r="AEN26" s="27"/>
      <c r="AEO26" s="27"/>
      <c r="AEP26" s="27"/>
      <c r="AEQ26" s="27"/>
      <c r="AER26" s="27"/>
      <c r="AES26" s="27"/>
      <c r="AET26" s="27"/>
      <c r="AEU26" s="27"/>
      <c r="AEV26" s="27"/>
      <c r="AEW26" s="27"/>
      <c r="AEX26" s="27"/>
      <c r="AEY26" s="27"/>
      <c r="AEZ26" s="27"/>
      <c r="AFA26" s="27"/>
      <c r="AFB26" s="27"/>
      <c r="AFC26" s="27"/>
      <c r="AFD26" s="27"/>
      <c r="AFE26" s="27"/>
      <c r="AFF26" s="27"/>
      <c r="AFG26" s="27"/>
      <c r="AFH26" s="27"/>
      <c r="AFI26" s="27"/>
      <c r="AFJ26" s="27"/>
      <c r="AFK26" s="27"/>
      <c r="AFL26" s="27"/>
      <c r="AFM26" s="27"/>
      <c r="AFN26" s="27"/>
      <c r="AFO26" s="27"/>
      <c r="AFP26" s="27"/>
      <c r="AFQ26" s="27"/>
      <c r="AFR26" s="27"/>
      <c r="AFS26" s="27"/>
      <c r="AFT26" s="27"/>
      <c r="AFU26" s="27"/>
      <c r="AFV26" s="27"/>
      <c r="AFW26" s="27"/>
      <c r="AFX26" s="27"/>
      <c r="AFY26" s="27"/>
      <c r="AFZ26" s="27"/>
      <c r="AGA26" s="27"/>
      <c r="AGB26" s="27"/>
      <c r="AGC26" s="27"/>
      <c r="AGD26" s="27"/>
      <c r="AGE26" s="27"/>
      <c r="AGF26" s="27"/>
      <c r="AGG26" s="27"/>
      <c r="AGH26" s="27"/>
      <c r="AGI26" s="27"/>
      <c r="AGJ26" s="27"/>
      <c r="AGK26" s="27"/>
      <c r="AGL26" s="27"/>
      <c r="AGM26" s="27"/>
      <c r="AGN26" s="27"/>
      <c r="AGO26" s="27"/>
      <c r="AGP26" s="27"/>
      <c r="AGQ26" s="27"/>
      <c r="AGR26" s="27"/>
      <c r="AGS26" s="27"/>
      <c r="AGT26" s="27"/>
      <c r="AGU26" s="27"/>
      <c r="AGV26" s="27"/>
      <c r="AGW26" s="27"/>
      <c r="AGX26" s="27"/>
      <c r="AGY26" s="27"/>
      <c r="AGZ26" s="27"/>
      <c r="AHA26" s="27"/>
      <c r="AHB26" s="27"/>
      <c r="AHC26" s="27"/>
      <c r="AHD26" s="27"/>
      <c r="AHE26" s="27"/>
      <c r="AHF26" s="27"/>
      <c r="AHG26" s="27"/>
      <c r="AHH26" s="27"/>
      <c r="AHI26" s="27"/>
      <c r="AHJ26" s="27"/>
      <c r="AHK26" s="27"/>
      <c r="AHL26" s="27"/>
      <c r="AHM26" s="27"/>
      <c r="AHN26" s="27"/>
      <c r="AHO26" s="27"/>
      <c r="AHP26" s="27"/>
      <c r="AHQ26" s="27"/>
      <c r="AHR26" s="27"/>
      <c r="AHS26" s="27"/>
      <c r="AHT26" s="27"/>
      <c r="AHU26" s="27"/>
      <c r="AHV26" s="27"/>
      <c r="AHW26" s="27"/>
      <c r="AHX26" s="27"/>
      <c r="AHY26" s="27"/>
      <c r="AHZ26" s="27"/>
      <c r="AIA26" s="27"/>
      <c r="AIB26" s="27"/>
      <c r="AIC26" s="27"/>
      <c r="AID26" s="27"/>
      <c r="AIE26" s="27"/>
      <c r="AIF26" s="27"/>
      <c r="AIG26" s="27"/>
      <c r="AIH26" s="27"/>
      <c r="AII26" s="27"/>
      <c r="AIJ26" s="27"/>
      <c r="AIK26" s="27"/>
      <c r="AIL26" s="27"/>
      <c r="AIM26" s="27"/>
      <c r="AIN26" s="27"/>
      <c r="AIO26" s="27"/>
      <c r="AIP26" s="27"/>
      <c r="AIQ26" s="27"/>
      <c r="AIR26" s="27"/>
      <c r="AIS26" s="27"/>
      <c r="AIT26" s="27"/>
      <c r="AIU26" s="27"/>
      <c r="AIV26" s="27"/>
      <c r="AIW26" s="27"/>
      <c r="AIX26" s="27"/>
      <c r="AIY26" s="27"/>
      <c r="AIZ26" s="27"/>
      <c r="AJA26" s="27"/>
      <c r="AJB26" s="27"/>
      <c r="AJC26" s="27"/>
      <c r="AJD26" s="27"/>
      <c r="AJE26" s="27"/>
      <c r="AJF26" s="27"/>
      <c r="AJG26" s="27"/>
      <c r="AJH26" s="27"/>
      <c r="AJI26" s="27"/>
      <c r="AJJ26" s="27"/>
      <c r="AJK26" s="27"/>
      <c r="AJL26" s="27"/>
      <c r="AJM26" s="27"/>
      <c r="AJN26" s="27"/>
      <c r="AJO26" s="27"/>
      <c r="AJP26" s="27"/>
      <c r="AJQ26" s="27"/>
      <c r="AJR26" s="27"/>
      <c r="AJS26" s="27"/>
      <c r="AJT26" s="27"/>
      <c r="AJU26" s="27"/>
      <c r="AJV26" s="27"/>
      <c r="AJW26" s="27"/>
      <c r="AJX26" s="27"/>
      <c r="AJY26" s="27"/>
      <c r="AJZ26" s="27"/>
      <c r="AKA26" s="27"/>
      <c r="AKB26" s="27"/>
      <c r="AKC26" s="27"/>
      <c r="AKD26" s="27"/>
      <c r="AKE26" s="27"/>
      <c r="AKF26" s="27"/>
      <c r="AKG26" s="27"/>
      <c r="AKH26" s="27"/>
      <c r="AKI26" s="27"/>
      <c r="AKJ26" s="27"/>
      <c r="AKK26" s="27"/>
      <c r="AKL26" s="27"/>
      <c r="AKM26" s="27"/>
      <c r="AKN26" s="27"/>
      <c r="AKO26" s="27"/>
      <c r="AKP26" s="27"/>
      <c r="AKQ26" s="27"/>
      <c r="AKR26" s="27"/>
      <c r="AKS26" s="27"/>
      <c r="AKT26" s="27"/>
      <c r="AKU26" s="27"/>
      <c r="AKV26" s="27"/>
      <c r="AKW26" s="27"/>
      <c r="AKX26" s="27"/>
      <c r="AKY26" s="27"/>
      <c r="AKZ26" s="27"/>
      <c r="ALA26" s="27"/>
      <c r="ALB26" s="27"/>
      <c r="ALC26" s="27"/>
      <c r="ALD26" s="27"/>
      <c r="ALE26" s="27"/>
      <c r="ALF26" s="27"/>
      <c r="ALG26" s="27"/>
      <c r="ALH26" s="27"/>
      <c r="ALI26" s="27"/>
      <c r="ALJ26" s="27"/>
      <c r="ALK26" s="27"/>
      <c r="ALL26" s="27"/>
      <c r="ALM26" s="27"/>
      <c r="ALN26" s="27"/>
      <c r="ALO26" s="27"/>
      <c r="ALP26" s="27"/>
      <c r="ALQ26" s="27"/>
      <c r="ALR26" s="27"/>
      <c r="ALS26" s="27"/>
      <c r="ALT26" s="27"/>
      <c r="ALU26" s="27"/>
      <c r="ALV26" s="27"/>
      <c r="ALW26" s="27"/>
      <c r="ALX26" s="27"/>
      <c r="ALY26" s="27"/>
      <c r="ALZ26" s="27"/>
      <c r="AMA26" s="27"/>
      <c r="AMB26" s="27"/>
      <c r="AMC26" s="27"/>
      <c r="AMD26" s="27"/>
      <c r="AME26" s="27"/>
      <c r="AMF26" s="27"/>
      <c r="AMG26" s="27"/>
      <c r="AMH26" s="27"/>
    </row>
    <row r="27" spans="1:1022" customFormat="1" ht="30.75" customHeight="1" x14ac:dyDescent="0.25">
      <c r="A27" s="195"/>
      <c r="B27" s="196"/>
      <c r="C27" s="196"/>
      <c r="D27" s="196"/>
      <c r="E27" s="197"/>
      <c r="F27" s="198"/>
      <c r="G27" s="195"/>
      <c r="H27" s="73"/>
      <c r="I27" s="75"/>
      <c r="J27" s="98"/>
      <c r="K27" s="66"/>
      <c r="L27" s="67"/>
      <c r="M27" s="76"/>
      <c r="N27" s="77"/>
      <c r="O27" s="75"/>
      <c r="P27" s="78"/>
      <c r="Q27" s="71"/>
      <c r="R27" s="95"/>
      <c r="S27" s="56"/>
      <c r="T27" s="192"/>
      <c r="U27" s="192"/>
      <c r="V27" s="192"/>
      <c r="W27" s="192"/>
      <c r="X27" s="192"/>
      <c r="Y27" s="192"/>
      <c r="Z27" s="204"/>
      <c r="AA27" s="192"/>
      <c r="AB27" s="62"/>
      <c r="AC27" s="62"/>
      <c r="AD27" s="62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  <c r="IU27" s="27"/>
      <c r="IV27" s="27"/>
      <c r="IW27" s="27"/>
      <c r="IX27" s="27"/>
      <c r="IY27" s="27"/>
      <c r="IZ27" s="27"/>
      <c r="JA27" s="27"/>
      <c r="JB27" s="27"/>
      <c r="JC27" s="27"/>
      <c r="JD27" s="27"/>
      <c r="JE27" s="27"/>
      <c r="JF27" s="27"/>
      <c r="JG27" s="27"/>
      <c r="JH27" s="27"/>
      <c r="JI27" s="27"/>
      <c r="JJ27" s="27"/>
      <c r="JK27" s="27"/>
      <c r="JL27" s="27"/>
      <c r="JM27" s="27"/>
      <c r="JN27" s="27"/>
      <c r="JO27" s="27"/>
      <c r="JP27" s="27"/>
      <c r="JQ27" s="27"/>
      <c r="JR27" s="27"/>
      <c r="JS27" s="27"/>
      <c r="JT27" s="27"/>
      <c r="JU27" s="27"/>
      <c r="JV27" s="27"/>
      <c r="JW27" s="27"/>
      <c r="JX27" s="27"/>
      <c r="JY27" s="27"/>
      <c r="JZ27" s="27"/>
      <c r="KA27" s="27"/>
      <c r="KB27" s="27"/>
      <c r="KC27" s="27"/>
      <c r="KD27" s="27"/>
      <c r="KE27" s="27"/>
      <c r="KF27" s="27"/>
      <c r="KG27" s="27"/>
      <c r="KH27" s="27"/>
      <c r="KI27" s="27"/>
      <c r="KJ27" s="27"/>
      <c r="KK27" s="27"/>
      <c r="KL27" s="27"/>
      <c r="KM27" s="27"/>
      <c r="KN27" s="27"/>
      <c r="KO27" s="27"/>
      <c r="KP27" s="27"/>
      <c r="KQ27" s="27"/>
      <c r="KR27" s="27"/>
      <c r="KS27" s="27"/>
      <c r="KT27" s="27"/>
      <c r="KU27" s="27"/>
      <c r="KV27" s="27"/>
      <c r="KW27" s="27"/>
      <c r="KX27" s="27"/>
      <c r="KY27" s="27"/>
      <c r="KZ27" s="27"/>
      <c r="LA27" s="27"/>
      <c r="LB27" s="27"/>
      <c r="LC27" s="27"/>
      <c r="LD27" s="27"/>
      <c r="LE27" s="27"/>
      <c r="LF27" s="27"/>
      <c r="LG27" s="27"/>
      <c r="LH27" s="27"/>
      <c r="LI27" s="27"/>
      <c r="LJ27" s="27"/>
      <c r="LK27" s="27"/>
      <c r="LL27" s="27"/>
      <c r="LM27" s="27"/>
      <c r="LN27" s="27"/>
      <c r="LO27" s="27"/>
      <c r="LP27" s="27"/>
      <c r="LQ27" s="27"/>
      <c r="LR27" s="27"/>
      <c r="LS27" s="27"/>
      <c r="LT27" s="27"/>
      <c r="LU27" s="27"/>
      <c r="LV27" s="27"/>
      <c r="LW27" s="27"/>
      <c r="LX27" s="27"/>
      <c r="LY27" s="27"/>
      <c r="LZ27" s="27"/>
      <c r="MA27" s="27"/>
      <c r="MB27" s="27"/>
      <c r="MC27" s="27"/>
      <c r="MD27" s="27"/>
      <c r="ME27" s="27"/>
      <c r="MF27" s="27"/>
      <c r="MG27" s="27"/>
      <c r="MH27" s="27"/>
      <c r="MI27" s="27"/>
      <c r="MJ27" s="27"/>
      <c r="MK27" s="27"/>
      <c r="ML27" s="27"/>
      <c r="MM27" s="27"/>
      <c r="MN27" s="27"/>
      <c r="MO27" s="27"/>
      <c r="MP27" s="27"/>
      <c r="MQ27" s="27"/>
      <c r="MR27" s="27"/>
      <c r="MS27" s="27"/>
      <c r="MT27" s="27"/>
      <c r="MU27" s="27"/>
      <c r="MV27" s="27"/>
      <c r="MW27" s="27"/>
      <c r="MX27" s="27"/>
      <c r="MY27" s="27"/>
      <c r="MZ27" s="27"/>
      <c r="NA27" s="27"/>
      <c r="NB27" s="27"/>
      <c r="NC27" s="27"/>
      <c r="ND27" s="27"/>
      <c r="NE27" s="27"/>
      <c r="NF27" s="27"/>
      <c r="NG27" s="27"/>
      <c r="NH27" s="27"/>
      <c r="NI27" s="27"/>
      <c r="NJ27" s="27"/>
      <c r="NK27" s="27"/>
      <c r="NL27" s="27"/>
      <c r="NM27" s="27"/>
      <c r="NN27" s="27"/>
      <c r="NO27" s="27"/>
      <c r="NP27" s="27"/>
      <c r="NQ27" s="27"/>
      <c r="NR27" s="27"/>
      <c r="NS27" s="27"/>
      <c r="NT27" s="27"/>
      <c r="NU27" s="27"/>
      <c r="NV27" s="27"/>
      <c r="NW27" s="27"/>
      <c r="NX27" s="27"/>
      <c r="NY27" s="27"/>
      <c r="NZ27" s="27"/>
      <c r="OA27" s="27"/>
      <c r="OB27" s="27"/>
      <c r="OC27" s="27"/>
      <c r="OD27" s="27"/>
      <c r="OE27" s="27"/>
      <c r="OF27" s="27"/>
      <c r="OG27" s="27"/>
      <c r="OH27" s="27"/>
      <c r="OI27" s="27"/>
      <c r="OJ27" s="27"/>
      <c r="OK27" s="27"/>
      <c r="OL27" s="27"/>
      <c r="OM27" s="27"/>
      <c r="ON27" s="27"/>
      <c r="OO27" s="27"/>
      <c r="OP27" s="27"/>
      <c r="OQ27" s="27"/>
      <c r="OR27" s="27"/>
      <c r="OS27" s="27"/>
      <c r="OT27" s="27"/>
      <c r="OU27" s="27"/>
      <c r="OV27" s="27"/>
      <c r="OW27" s="27"/>
      <c r="OX27" s="27"/>
      <c r="OY27" s="27"/>
      <c r="OZ27" s="27"/>
      <c r="PA27" s="27"/>
      <c r="PB27" s="27"/>
      <c r="PC27" s="27"/>
      <c r="PD27" s="27"/>
      <c r="PE27" s="27"/>
      <c r="PF27" s="27"/>
      <c r="PG27" s="27"/>
      <c r="PH27" s="27"/>
      <c r="PI27" s="27"/>
      <c r="PJ27" s="27"/>
      <c r="PK27" s="27"/>
      <c r="PL27" s="27"/>
      <c r="PM27" s="27"/>
      <c r="PN27" s="27"/>
      <c r="PO27" s="27"/>
      <c r="PP27" s="27"/>
      <c r="PQ27" s="27"/>
      <c r="PR27" s="27"/>
      <c r="PS27" s="27"/>
      <c r="PT27" s="27"/>
      <c r="PU27" s="27"/>
      <c r="PV27" s="27"/>
      <c r="PW27" s="27"/>
      <c r="PX27" s="27"/>
      <c r="PY27" s="27"/>
      <c r="PZ27" s="27"/>
      <c r="QA27" s="27"/>
      <c r="QB27" s="27"/>
      <c r="QC27" s="27"/>
      <c r="QD27" s="27"/>
      <c r="QE27" s="27"/>
      <c r="QF27" s="27"/>
      <c r="QG27" s="27"/>
      <c r="QH27" s="27"/>
      <c r="QI27" s="27"/>
      <c r="QJ27" s="27"/>
      <c r="QK27" s="27"/>
      <c r="QL27" s="27"/>
      <c r="QM27" s="27"/>
      <c r="QN27" s="27"/>
      <c r="QO27" s="27"/>
      <c r="QP27" s="27"/>
      <c r="QQ27" s="27"/>
      <c r="QR27" s="27"/>
      <c r="QS27" s="27"/>
      <c r="QT27" s="27"/>
      <c r="QU27" s="27"/>
      <c r="QV27" s="27"/>
      <c r="QW27" s="27"/>
      <c r="QX27" s="27"/>
      <c r="QY27" s="27"/>
      <c r="QZ27" s="27"/>
      <c r="RA27" s="27"/>
      <c r="RB27" s="27"/>
      <c r="RC27" s="27"/>
      <c r="RD27" s="27"/>
      <c r="RE27" s="27"/>
      <c r="RF27" s="27"/>
      <c r="RG27" s="27"/>
      <c r="RH27" s="27"/>
      <c r="RI27" s="27"/>
      <c r="RJ27" s="27"/>
      <c r="RK27" s="27"/>
      <c r="RL27" s="27"/>
      <c r="RM27" s="27"/>
      <c r="RN27" s="27"/>
      <c r="RO27" s="27"/>
      <c r="RP27" s="27"/>
      <c r="RQ27" s="27"/>
      <c r="RR27" s="27"/>
      <c r="RS27" s="27"/>
      <c r="RT27" s="27"/>
      <c r="RU27" s="27"/>
      <c r="RV27" s="27"/>
      <c r="RW27" s="27"/>
      <c r="RX27" s="27"/>
      <c r="RY27" s="27"/>
      <c r="RZ27" s="27"/>
      <c r="SA27" s="27"/>
      <c r="SB27" s="27"/>
      <c r="SC27" s="27"/>
      <c r="SD27" s="27"/>
      <c r="SE27" s="27"/>
      <c r="SF27" s="27"/>
      <c r="SG27" s="27"/>
      <c r="SH27" s="27"/>
      <c r="SI27" s="27"/>
      <c r="SJ27" s="27"/>
      <c r="SK27" s="27"/>
      <c r="SL27" s="27"/>
      <c r="SM27" s="27"/>
      <c r="SN27" s="27"/>
      <c r="SO27" s="27"/>
      <c r="SP27" s="27"/>
      <c r="SQ27" s="27"/>
      <c r="SR27" s="27"/>
      <c r="SS27" s="27"/>
      <c r="ST27" s="27"/>
      <c r="SU27" s="27"/>
      <c r="SV27" s="27"/>
      <c r="SW27" s="27"/>
      <c r="SX27" s="27"/>
      <c r="SY27" s="27"/>
      <c r="SZ27" s="27"/>
      <c r="TA27" s="27"/>
      <c r="TB27" s="27"/>
      <c r="TC27" s="27"/>
      <c r="TD27" s="27"/>
      <c r="TE27" s="27"/>
      <c r="TF27" s="27"/>
      <c r="TG27" s="27"/>
      <c r="TH27" s="27"/>
      <c r="TI27" s="27"/>
      <c r="TJ27" s="27"/>
      <c r="TK27" s="27"/>
      <c r="TL27" s="27"/>
      <c r="TM27" s="27"/>
      <c r="TN27" s="27"/>
      <c r="TO27" s="27"/>
      <c r="TP27" s="27"/>
      <c r="TQ27" s="27"/>
      <c r="TR27" s="27"/>
      <c r="TS27" s="27"/>
      <c r="TT27" s="27"/>
      <c r="TU27" s="27"/>
      <c r="TV27" s="27"/>
      <c r="TW27" s="27"/>
      <c r="TX27" s="27"/>
      <c r="TY27" s="27"/>
      <c r="TZ27" s="27"/>
      <c r="UA27" s="27"/>
      <c r="UB27" s="27"/>
      <c r="UC27" s="27"/>
      <c r="UD27" s="27"/>
      <c r="UE27" s="27"/>
      <c r="UF27" s="27"/>
      <c r="UG27" s="27"/>
      <c r="UH27" s="27"/>
      <c r="UI27" s="27"/>
      <c r="UJ27" s="27"/>
      <c r="UK27" s="27"/>
      <c r="UL27" s="27"/>
      <c r="UM27" s="27"/>
      <c r="UN27" s="27"/>
      <c r="UO27" s="27"/>
      <c r="UP27" s="27"/>
      <c r="UQ27" s="27"/>
      <c r="UR27" s="27"/>
      <c r="US27" s="27"/>
      <c r="UT27" s="27"/>
      <c r="UU27" s="27"/>
      <c r="UV27" s="27"/>
      <c r="UW27" s="27"/>
      <c r="UX27" s="27"/>
      <c r="UY27" s="27"/>
      <c r="UZ27" s="27"/>
      <c r="VA27" s="27"/>
      <c r="VB27" s="27"/>
      <c r="VC27" s="27"/>
      <c r="VD27" s="27"/>
      <c r="VE27" s="27"/>
      <c r="VF27" s="27"/>
      <c r="VG27" s="27"/>
      <c r="VH27" s="27"/>
      <c r="VI27" s="27"/>
      <c r="VJ27" s="27"/>
      <c r="VK27" s="27"/>
      <c r="VL27" s="27"/>
      <c r="VM27" s="27"/>
      <c r="VN27" s="27"/>
      <c r="VO27" s="27"/>
      <c r="VP27" s="27"/>
      <c r="VQ27" s="27"/>
      <c r="VR27" s="27"/>
      <c r="VS27" s="27"/>
      <c r="VT27" s="27"/>
      <c r="VU27" s="27"/>
      <c r="VV27" s="27"/>
      <c r="VW27" s="27"/>
      <c r="VX27" s="27"/>
      <c r="VY27" s="27"/>
      <c r="VZ27" s="27"/>
      <c r="WA27" s="27"/>
      <c r="WB27" s="27"/>
      <c r="WC27" s="27"/>
      <c r="WD27" s="27"/>
      <c r="WE27" s="27"/>
      <c r="WF27" s="27"/>
      <c r="WG27" s="27"/>
      <c r="WH27" s="27"/>
      <c r="WI27" s="27"/>
      <c r="WJ27" s="27"/>
      <c r="WK27" s="27"/>
      <c r="WL27" s="27"/>
      <c r="WM27" s="27"/>
      <c r="WN27" s="27"/>
      <c r="WO27" s="27"/>
      <c r="WP27" s="27"/>
      <c r="WQ27" s="27"/>
      <c r="WR27" s="27"/>
      <c r="WS27" s="27"/>
      <c r="WT27" s="27"/>
      <c r="WU27" s="27"/>
      <c r="WV27" s="27"/>
      <c r="WW27" s="27"/>
      <c r="WX27" s="27"/>
      <c r="WY27" s="27"/>
      <c r="WZ27" s="27"/>
      <c r="XA27" s="27"/>
      <c r="XB27" s="27"/>
      <c r="XC27" s="27"/>
      <c r="XD27" s="27"/>
      <c r="XE27" s="27"/>
      <c r="XF27" s="27"/>
      <c r="XG27" s="27"/>
      <c r="XH27" s="27"/>
      <c r="XI27" s="27"/>
      <c r="XJ27" s="27"/>
      <c r="XK27" s="27"/>
      <c r="XL27" s="27"/>
      <c r="XM27" s="27"/>
      <c r="XN27" s="27"/>
      <c r="XO27" s="27"/>
      <c r="XP27" s="27"/>
      <c r="XQ27" s="27"/>
      <c r="XR27" s="27"/>
      <c r="XS27" s="27"/>
      <c r="XT27" s="27"/>
      <c r="XU27" s="27"/>
      <c r="XV27" s="27"/>
      <c r="XW27" s="27"/>
      <c r="XX27" s="27"/>
      <c r="XY27" s="27"/>
      <c r="XZ27" s="27"/>
      <c r="YA27" s="27"/>
      <c r="YB27" s="27"/>
      <c r="YC27" s="27"/>
      <c r="YD27" s="27"/>
      <c r="YE27" s="27"/>
      <c r="YF27" s="27"/>
      <c r="YG27" s="27"/>
      <c r="YH27" s="27"/>
      <c r="YI27" s="27"/>
      <c r="YJ27" s="27"/>
      <c r="YK27" s="27"/>
      <c r="YL27" s="27"/>
      <c r="YM27" s="27"/>
      <c r="YN27" s="27"/>
      <c r="YO27" s="27"/>
      <c r="YP27" s="27"/>
      <c r="YQ27" s="27"/>
      <c r="YR27" s="27"/>
      <c r="YS27" s="27"/>
      <c r="YT27" s="27"/>
      <c r="YU27" s="27"/>
      <c r="YV27" s="27"/>
      <c r="YW27" s="27"/>
      <c r="YX27" s="27"/>
      <c r="YY27" s="27"/>
      <c r="YZ27" s="27"/>
      <c r="ZA27" s="27"/>
      <c r="ZB27" s="27"/>
      <c r="ZC27" s="27"/>
      <c r="ZD27" s="27"/>
      <c r="ZE27" s="27"/>
      <c r="ZF27" s="27"/>
      <c r="ZG27" s="27"/>
      <c r="ZH27" s="27"/>
      <c r="ZI27" s="27"/>
      <c r="ZJ27" s="27"/>
      <c r="ZK27" s="27"/>
      <c r="ZL27" s="27"/>
      <c r="ZM27" s="27"/>
      <c r="ZN27" s="27"/>
      <c r="ZO27" s="27"/>
      <c r="ZP27" s="27"/>
      <c r="ZQ27" s="27"/>
      <c r="ZR27" s="27"/>
      <c r="ZS27" s="27"/>
      <c r="ZT27" s="27"/>
      <c r="ZU27" s="27"/>
      <c r="ZV27" s="27"/>
      <c r="ZW27" s="27"/>
      <c r="ZX27" s="27"/>
      <c r="ZY27" s="27"/>
      <c r="ZZ27" s="27"/>
      <c r="AAA27" s="27"/>
      <c r="AAB27" s="27"/>
      <c r="AAC27" s="27"/>
      <c r="AAD27" s="27"/>
      <c r="AAE27" s="27"/>
      <c r="AAF27" s="27"/>
      <c r="AAG27" s="27"/>
      <c r="AAH27" s="27"/>
      <c r="AAI27" s="27"/>
      <c r="AAJ27" s="27"/>
      <c r="AAK27" s="27"/>
      <c r="AAL27" s="27"/>
      <c r="AAM27" s="27"/>
      <c r="AAN27" s="27"/>
      <c r="AAO27" s="27"/>
      <c r="AAP27" s="27"/>
      <c r="AAQ27" s="27"/>
      <c r="AAR27" s="27"/>
      <c r="AAS27" s="27"/>
      <c r="AAT27" s="27"/>
      <c r="AAU27" s="27"/>
      <c r="AAV27" s="27"/>
      <c r="AAW27" s="27"/>
      <c r="AAX27" s="27"/>
      <c r="AAY27" s="27"/>
      <c r="AAZ27" s="27"/>
      <c r="ABA27" s="27"/>
      <c r="ABB27" s="27"/>
      <c r="ABC27" s="27"/>
      <c r="ABD27" s="27"/>
      <c r="ABE27" s="27"/>
      <c r="ABF27" s="27"/>
      <c r="ABG27" s="27"/>
      <c r="ABH27" s="27"/>
      <c r="ABI27" s="27"/>
      <c r="ABJ27" s="27"/>
      <c r="ABK27" s="27"/>
      <c r="ABL27" s="27"/>
      <c r="ABM27" s="27"/>
      <c r="ABN27" s="27"/>
      <c r="ABO27" s="27"/>
      <c r="ABP27" s="27"/>
      <c r="ABQ27" s="27"/>
      <c r="ABR27" s="27"/>
      <c r="ABS27" s="27"/>
      <c r="ABT27" s="27"/>
      <c r="ABU27" s="27"/>
      <c r="ABV27" s="27"/>
      <c r="ABW27" s="27"/>
      <c r="ABX27" s="27"/>
      <c r="ABY27" s="27"/>
      <c r="ABZ27" s="27"/>
      <c r="ACA27" s="27"/>
      <c r="ACB27" s="27"/>
      <c r="ACC27" s="27"/>
      <c r="ACD27" s="27"/>
      <c r="ACE27" s="27"/>
      <c r="ACF27" s="27"/>
      <c r="ACG27" s="27"/>
      <c r="ACH27" s="27"/>
      <c r="ACI27" s="27"/>
      <c r="ACJ27" s="27"/>
      <c r="ACK27" s="27"/>
      <c r="ACL27" s="27"/>
      <c r="ACM27" s="27"/>
      <c r="ACN27" s="27"/>
      <c r="ACO27" s="27"/>
      <c r="ACP27" s="27"/>
      <c r="ACQ27" s="27"/>
      <c r="ACR27" s="27"/>
      <c r="ACS27" s="27"/>
      <c r="ACT27" s="27"/>
      <c r="ACU27" s="27"/>
      <c r="ACV27" s="27"/>
      <c r="ACW27" s="27"/>
      <c r="ACX27" s="27"/>
      <c r="ACY27" s="27"/>
      <c r="ACZ27" s="27"/>
      <c r="ADA27" s="27"/>
      <c r="ADB27" s="27"/>
      <c r="ADC27" s="27"/>
      <c r="ADD27" s="27"/>
      <c r="ADE27" s="27"/>
      <c r="ADF27" s="27"/>
      <c r="ADG27" s="27"/>
      <c r="ADH27" s="27"/>
      <c r="ADI27" s="27"/>
      <c r="ADJ27" s="27"/>
      <c r="ADK27" s="27"/>
      <c r="ADL27" s="27"/>
      <c r="ADM27" s="27"/>
      <c r="ADN27" s="27"/>
      <c r="ADO27" s="27"/>
      <c r="ADP27" s="27"/>
      <c r="ADQ27" s="27"/>
      <c r="ADR27" s="27"/>
      <c r="ADS27" s="27"/>
      <c r="ADT27" s="27"/>
      <c r="ADU27" s="27"/>
      <c r="ADV27" s="27"/>
      <c r="ADW27" s="27"/>
      <c r="ADX27" s="27"/>
      <c r="ADY27" s="27"/>
      <c r="ADZ27" s="27"/>
      <c r="AEA27" s="27"/>
      <c r="AEB27" s="27"/>
      <c r="AEC27" s="27"/>
      <c r="AED27" s="27"/>
      <c r="AEE27" s="27"/>
      <c r="AEF27" s="27"/>
      <c r="AEG27" s="27"/>
      <c r="AEH27" s="27"/>
      <c r="AEI27" s="27"/>
      <c r="AEJ27" s="27"/>
      <c r="AEK27" s="27"/>
      <c r="AEL27" s="27"/>
      <c r="AEM27" s="27"/>
      <c r="AEN27" s="27"/>
      <c r="AEO27" s="27"/>
      <c r="AEP27" s="27"/>
      <c r="AEQ27" s="27"/>
      <c r="AER27" s="27"/>
      <c r="AES27" s="27"/>
      <c r="AET27" s="27"/>
      <c r="AEU27" s="27"/>
      <c r="AEV27" s="27"/>
      <c r="AEW27" s="27"/>
      <c r="AEX27" s="27"/>
      <c r="AEY27" s="27"/>
      <c r="AEZ27" s="27"/>
      <c r="AFA27" s="27"/>
      <c r="AFB27" s="27"/>
      <c r="AFC27" s="27"/>
      <c r="AFD27" s="27"/>
      <c r="AFE27" s="27"/>
      <c r="AFF27" s="27"/>
      <c r="AFG27" s="27"/>
      <c r="AFH27" s="27"/>
      <c r="AFI27" s="27"/>
      <c r="AFJ27" s="27"/>
      <c r="AFK27" s="27"/>
      <c r="AFL27" s="27"/>
      <c r="AFM27" s="27"/>
      <c r="AFN27" s="27"/>
      <c r="AFO27" s="27"/>
      <c r="AFP27" s="27"/>
      <c r="AFQ27" s="27"/>
      <c r="AFR27" s="27"/>
      <c r="AFS27" s="27"/>
      <c r="AFT27" s="27"/>
      <c r="AFU27" s="27"/>
      <c r="AFV27" s="27"/>
      <c r="AFW27" s="27"/>
      <c r="AFX27" s="27"/>
      <c r="AFY27" s="27"/>
      <c r="AFZ27" s="27"/>
      <c r="AGA27" s="27"/>
      <c r="AGB27" s="27"/>
      <c r="AGC27" s="27"/>
      <c r="AGD27" s="27"/>
      <c r="AGE27" s="27"/>
      <c r="AGF27" s="27"/>
      <c r="AGG27" s="27"/>
      <c r="AGH27" s="27"/>
      <c r="AGI27" s="27"/>
      <c r="AGJ27" s="27"/>
      <c r="AGK27" s="27"/>
      <c r="AGL27" s="27"/>
      <c r="AGM27" s="27"/>
      <c r="AGN27" s="27"/>
      <c r="AGO27" s="27"/>
      <c r="AGP27" s="27"/>
      <c r="AGQ27" s="27"/>
      <c r="AGR27" s="27"/>
      <c r="AGS27" s="27"/>
      <c r="AGT27" s="27"/>
      <c r="AGU27" s="27"/>
      <c r="AGV27" s="27"/>
      <c r="AGW27" s="27"/>
      <c r="AGX27" s="27"/>
      <c r="AGY27" s="27"/>
      <c r="AGZ27" s="27"/>
      <c r="AHA27" s="27"/>
      <c r="AHB27" s="27"/>
      <c r="AHC27" s="27"/>
      <c r="AHD27" s="27"/>
      <c r="AHE27" s="27"/>
      <c r="AHF27" s="27"/>
      <c r="AHG27" s="27"/>
      <c r="AHH27" s="27"/>
      <c r="AHI27" s="27"/>
      <c r="AHJ27" s="27"/>
      <c r="AHK27" s="27"/>
      <c r="AHL27" s="27"/>
      <c r="AHM27" s="27"/>
      <c r="AHN27" s="27"/>
      <c r="AHO27" s="27"/>
      <c r="AHP27" s="27"/>
      <c r="AHQ27" s="27"/>
      <c r="AHR27" s="27"/>
      <c r="AHS27" s="27"/>
      <c r="AHT27" s="27"/>
      <c r="AHU27" s="27"/>
      <c r="AHV27" s="27"/>
      <c r="AHW27" s="27"/>
      <c r="AHX27" s="27"/>
      <c r="AHY27" s="27"/>
      <c r="AHZ27" s="27"/>
      <c r="AIA27" s="27"/>
      <c r="AIB27" s="27"/>
      <c r="AIC27" s="27"/>
      <c r="AID27" s="27"/>
      <c r="AIE27" s="27"/>
      <c r="AIF27" s="27"/>
      <c r="AIG27" s="27"/>
      <c r="AIH27" s="27"/>
      <c r="AII27" s="27"/>
      <c r="AIJ27" s="27"/>
      <c r="AIK27" s="27"/>
      <c r="AIL27" s="27"/>
      <c r="AIM27" s="27"/>
      <c r="AIN27" s="27"/>
      <c r="AIO27" s="27"/>
      <c r="AIP27" s="27"/>
      <c r="AIQ27" s="27"/>
      <c r="AIR27" s="27"/>
      <c r="AIS27" s="27"/>
      <c r="AIT27" s="27"/>
      <c r="AIU27" s="27"/>
      <c r="AIV27" s="27"/>
      <c r="AIW27" s="27"/>
      <c r="AIX27" s="27"/>
      <c r="AIY27" s="27"/>
      <c r="AIZ27" s="27"/>
      <c r="AJA27" s="27"/>
      <c r="AJB27" s="27"/>
      <c r="AJC27" s="27"/>
      <c r="AJD27" s="27"/>
      <c r="AJE27" s="27"/>
      <c r="AJF27" s="27"/>
      <c r="AJG27" s="27"/>
      <c r="AJH27" s="27"/>
      <c r="AJI27" s="27"/>
      <c r="AJJ27" s="27"/>
      <c r="AJK27" s="27"/>
      <c r="AJL27" s="27"/>
      <c r="AJM27" s="27"/>
      <c r="AJN27" s="27"/>
      <c r="AJO27" s="27"/>
      <c r="AJP27" s="27"/>
      <c r="AJQ27" s="27"/>
      <c r="AJR27" s="27"/>
      <c r="AJS27" s="27"/>
      <c r="AJT27" s="27"/>
      <c r="AJU27" s="27"/>
      <c r="AJV27" s="27"/>
      <c r="AJW27" s="27"/>
      <c r="AJX27" s="27"/>
      <c r="AJY27" s="27"/>
      <c r="AJZ27" s="27"/>
      <c r="AKA27" s="27"/>
      <c r="AKB27" s="27"/>
      <c r="AKC27" s="27"/>
      <c r="AKD27" s="27"/>
      <c r="AKE27" s="27"/>
      <c r="AKF27" s="27"/>
      <c r="AKG27" s="27"/>
      <c r="AKH27" s="27"/>
      <c r="AKI27" s="27"/>
      <c r="AKJ27" s="27"/>
      <c r="AKK27" s="27"/>
      <c r="AKL27" s="27"/>
      <c r="AKM27" s="27"/>
      <c r="AKN27" s="27"/>
      <c r="AKO27" s="27"/>
      <c r="AKP27" s="27"/>
      <c r="AKQ27" s="27"/>
      <c r="AKR27" s="27"/>
      <c r="AKS27" s="27"/>
      <c r="AKT27" s="27"/>
      <c r="AKU27" s="27"/>
      <c r="AKV27" s="27"/>
      <c r="AKW27" s="27"/>
      <c r="AKX27" s="27"/>
      <c r="AKY27" s="27"/>
      <c r="AKZ27" s="27"/>
      <c r="ALA27" s="27"/>
      <c r="ALB27" s="27"/>
      <c r="ALC27" s="27"/>
      <c r="ALD27" s="27"/>
      <c r="ALE27" s="27"/>
      <c r="ALF27" s="27"/>
      <c r="ALG27" s="27"/>
      <c r="ALH27" s="27"/>
      <c r="ALI27" s="27"/>
      <c r="ALJ27" s="27"/>
      <c r="ALK27" s="27"/>
      <c r="ALL27" s="27"/>
      <c r="ALM27" s="27"/>
      <c r="ALN27" s="27"/>
      <c r="ALO27" s="27"/>
      <c r="ALP27" s="27"/>
      <c r="ALQ27" s="27"/>
      <c r="ALR27" s="27"/>
      <c r="ALS27" s="27"/>
      <c r="ALT27" s="27"/>
      <c r="ALU27" s="27"/>
      <c r="ALV27" s="27"/>
      <c r="ALW27" s="27"/>
      <c r="ALX27" s="27"/>
      <c r="ALY27" s="27"/>
      <c r="ALZ27" s="27"/>
      <c r="AMA27" s="27"/>
      <c r="AMB27" s="27"/>
      <c r="AMC27" s="27"/>
      <c r="AMD27" s="27"/>
      <c r="AME27" s="27"/>
      <c r="AMF27" s="27"/>
      <c r="AMG27" s="27"/>
      <c r="AMH27" s="27"/>
    </row>
    <row r="28" spans="1:1022" customFormat="1" ht="30.75" customHeight="1" x14ac:dyDescent="0.25">
      <c r="A28" s="195"/>
      <c r="B28" s="196"/>
      <c r="C28" s="196"/>
      <c r="D28" s="196"/>
      <c r="E28" s="197"/>
      <c r="F28" s="198"/>
      <c r="G28" s="195"/>
      <c r="H28" s="73" t="s">
        <v>24</v>
      </c>
      <c r="I28" s="75"/>
      <c r="J28" s="98" t="s">
        <v>39</v>
      </c>
      <c r="K28" s="66">
        <v>43.69</v>
      </c>
      <c r="L28" s="80">
        <f>ROUND((K28-(K28*10/110)),2)</f>
        <v>39.72</v>
      </c>
      <c r="M28" s="81"/>
      <c r="N28" s="82"/>
      <c r="O28" s="79"/>
      <c r="P28" s="78"/>
      <c r="Q28" s="83"/>
      <c r="R28" s="95"/>
      <c r="S28" s="56"/>
      <c r="T28" s="192"/>
      <c r="U28" s="192"/>
      <c r="V28" s="192"/>
      <c r="W28" s="192"/>
      <c r="X28" s="192"/>
      <c r="Y28" s="192"/>
      <c r="Z28" s="205"/>
      <c r="AA28" s="192"/>
      <c r="AB28" s="62"/>
      <c r="AC28" s="62"/>
      <c r="AD28" s="62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  <c r="IU28" s="27"/>
      <c r="IV28" s="27"/>
      <c r="IW28" s="27"/>
      <c r="IX28" s="27"/>
      <c r="IY28" s="27"/>
      <c r="IZ28" s="27"/>
      <c r="JA28" s="27"/>
      <c r="JB28" s="27"/>
      <c r="JC28" s="27"/>
      <c r="JD28" s="27"/>
      <c r="JE28" s="27"/>
      <c r="JF28" s="27"/>
      <c r="JG28" s="27"/>
      <c r="JH28" s="27"/>
      <c r="JI28" s="27"/>
      <c r="JJ28" s="27"/>
      <c r="JK28" s="27"/>
      <c r="JL28" s="27"/>
      <c r="JM28" s="27"/>
      <c r="JN28" s="27"/>
      <c r="JO28" s="27"/>
      <c r="JP28" s="27"/>
      <c r="JQ28" s="27"/>
      <c r="JR28" s="27"/>
      <c r="JS28" s="27"/>
      <c r="JT28" s="27"/>
      <c r="JU28" s="27"/>
      <c r="JV28" s="27"/>
      <c r="JW28" s="27"/>
      <c r="JX28" s="27"/>
      <c r="JY28" s="27"/>
      <c r="JZ28" s="27"/>
      <c r="KA28" s="27"/>
      <c r="KB28" s="27"/>
      <c r="KC28" s="27"/>
      <c r="KD28" s="27"/>
      <c r="KE28" s="27"/>
      <c r="KF28" s="27"/>
      <c r="KG28" s="27"/>
      <c r="KH28" s="27"/>
      <c r="KI28" s="27"/>
      <c r="KJ28" s="27"/>
      <c r="KK28" s="27"/>
      <c r="KL28" s="27"/>
      <c r="KM28" s="27"/>
      <c r="KN28" s="27"/>
      <c r="KO28" s="27"/>
      <c r="KP28" s="27"/>
      <c r="KQ28" s="27"/>
      <c r="KR28" s="27"/>
      <c r="KS28" s="27"/>
      <c r="KT28" s="27"/>
      <c r="KU28" s="27"/>
      <c r="KV28" s="27"/>
      <c r="KW28" s="27"/>
      <c r="KX28" s="27"/>
      <c r="KY28" s="27"/>
      <c r="KZ28" s="27"/>
      <c r="LA28" s="27"/>
      <c r="LB28" s="27"/>
      <c r="LC28" s="27"/>
      <c r="LD28" s="27"/>
      <c r="LE28" s="27"/>
      <c r="LF28" s="27"/>
      <c r="LG28" s="27"/>
      <c r="LH28" s="27"/>
      <c r="LI28" s="27"/>
      <c r="LJ28" s="27"/>
      <c r="LK28" s="27"/>
      <c r="LL28" s="27"/>
      <c r="LM28" s="27"/>
      <c r="LN28" s="27"/>
      <c r="LO28" s="27"/>
      <c r="LP28" s="27"/>
      <c r="LQ28" s="27"/>
      <c r="LR28" s="27"/>
      <c r="LS28" s="27"/>
      <c r="LT28" s="27"/>
      <c r="LU28" s="27"/>
      <c r="LV28" s="27"/>
      <c r="LW28" s="27"/>
      <c r="LX28" s="27"/>
      <c r="LY28" s="27"/>
      <c r="LZ28" s="27"/>
      <c r="MA28" s="27"/>
      <c r="MB28" s="27"/>
      <c r="MC28" s="27"/>
      <c r="MD28" s="27"/>
      <c r="ME28" s="27"/>
      <c r="MF28" s="27"/>
      <c r="MG28" s="27"/>
      <c r="MH28" s="27"/>
      <c r="MI28" s="27"/>
      <c r="MJ28" s="27"/>
      <c r="MK28" s="27"/>
      <c r="ML28" s="27"/>
      <c r="MM28" s="27"/>
      <c r="MN28" s="27"/>
      <c r="MO28" s="27"/>
      <c r="MP28" s="27"/>
      <c r="MQ28" s="27"/>
      <c r="MR28" s="27"/>
      <c r="MS28" s="27"/>
      <c r="MT28" s="27"/>
      <c r="MU28" s="27"/>
      <c r="MV28" s="27"/>
      <c r="MW28" s="27"/>
      <c r="MX28" s="27"/>
      <c r="MY28" s="27"/>
      <c r="MZ28" s="27"/>
      <c r="NA28" s="27"/>
      <c r="NB28" s="27"/>
      <c r="NC28" s="27"/>
      <c r="ND28" s="27"/>
      <c r="NE28" s="27"/>
      <c r="NF28" s="27"/>
      <c r="NG28" s="27"/>
      <c r="NH28" s="27"/>
      <c r="NI28" s="27"/>
      <c r="NJ28" s="27"/>
      <c r="NK28" s="27"/>
      <c r="NL28" s="27"/>
      <c r="NM28" s="27"/>
      <c r="NN28" s="27"/>
      <c r="NO28" s="27"/>
      <c r="NP28" s="27"/>
      <c r="NQ28" s="27"/>
      <c r="NR28" s="27"/>
      <c r="NS28" s="27"/>
      <c r="NT28" s="27"/>
      <c r="NU28" s="27"/>
      <c r="NV28" s="27"/>
      <c r="NW28" s="27"/>
      <c r="NX28" s="27"/>
      <c r="NY28" s="27"/>
      <c r="NZ28" s="27"/>
      <c r="OA28" s="27"/>
      <c r="OB28" s="27"/>
      <c r="OC28" s="27"/>
      <c r="OD28" s="27"/>
      <c r="OE28" s="27"/>
      <c r="OF28" s="27"/>
      <c r="OG28" s="27"/>
      <c r="OH28" s="27"/>
      <c r="OI28" s="27"/>
      <c r="OJ28" s="27"/>
      <c r="OK28" s="27"/>
      <c r="OL28" s="27"/>
      <c r="OM28" s="27"/>
      <c r="ON28" s="27"/>
      <c r="OO28" s="27"/>
      <c r="OP28" s="27"/>
      <c r="OQ28" s="27"/>
      <c r="OR28" s="27"/>
      <c r="OS28" s="27"/>
      <c r="OT28" s="27"/>
      <c r="OU28" s="27"/>
      <c r="OV28" s="27"/>
      <c r="OW28" s="27"/>
      <c r="OX28" s="27"/>
      <c r="OY28" s="27"/>
      <c r="OZ28" s="27"/>
      <c r="PA28" s="27"/>
      <c r="PB28" s="27"/>
      <c r="PC28" s="27"/>
      <c r="PD28" s="27"/>
      <c r="PE28" s="27"/>
      <c r="PF28" s="27"/>
      <c r="PG28" s="27"/>
      <c r="PH28" s="27"/>
      <c r="PI28" s="27"/>
      <c r="PJ28" s="27"/>
      <c r="PK28" s="27"/>
      <c r="PL28" s="27"/>
      <c r="PM28" s="27"/>
      <c r="PN28" s="27"/>
      <c r="PO28" s="27"/>
      <c r="PP28" s="27"/>
      <c r="PQ28" s="27"/>
      <c r="PR28" s="27"/>
      <c r="PS28" s="27"/>
      <c r="PT28" s="27"/>
      <c r="PU28" s="27"/>
      <c r="PV28" s="27"/>
      <c r="PW28" s="27"/>
      <c r="PX28" s="27"/>
      <c r="PY28" s="27"/>
      <c r="PZ28" s="27"/>
      <c r="QA28" s="27"/>
      <c r="QB28" s="27"/>
      <c r="QC28" s="27"/>
      <c r="QD28" s="27"/>
      <c r="QE28" s="27"/>
      <c r="QF28" s="27"/>
      <c r="QG28" s="27"/>
      <c r="QH28" s="27"/>
      <c r="QI28" s="27"/>
      <c r="QJ28" s="27"/>
      <c r="QK28" s="27"/>
      <c r="QL28" s="27"/>
      <c r="QM28" s="27"/>
      <c r="QN28" s="27"/>
      <c r="QO28" s="27"/>
      <c r="QP28" s="27"/>
      <c r="QQ28" s="27"/>
      <c r="QR28" s="27"/>
      <c r="QS28" s="27"/>
      <c r="QT28" s="27"/>
      <c r="QU28" s="27"/>
      <c r="QV28" s="27"/>
      <c r="QW28" s="27"/>
      <c r="QX28" s="27"/>
      <c r="QY28" s="27"/>
      <c r="QZ28" s="27"/>
      <c r="RA28" s="27"/>
      <c r="RB28" s="27"/>
      <c r="RC28" s="27"/>
      <c r="RD28" s="27"/>
      <c r="RE28" s="27"/>
      <c r="RF28" s="27"/>
      <c r="RG28" s="27"/>
      <c r="RH28" s="27"/>
      <c r="RI28" s="27"/>
      <c r="RJ28" s="27"/>
      <c r="RK28" s="27"/>
      <c r="RL28" s="27"/>
      <c r="RM28" s="27"/>
      <c r="RN28" s="27"/>
      <c r="RO28" s="27"/>
      <c r="RP28" s="27"/>
      <c r="RQ28" s="27"/>
      <c r="RR28" s="27"/>
      <c r="RS28" s="27"/>
      <c r="RT28" s="27"/>
      <c r="RU28" s="27"/>
      <c r="RV28" s="27"/>
      <c r="RW28" s="27"/>
      <c r="RX28" s="27"/>
      <c r="RY28" s="27"/>
      <c r="RZ28" s="27"/>
      <c r="SA28" s="27"/>
      <c r="SB28" s="27"/>
      <c r="SC28" s="27"/>
      <c r="SD28" s="27"/>
      <c r="SE28" s="27"/>
      <c r="SF28" s="27"/>
      <c r="SG28" s="27"/>
      <c r="SH28" s="27"/>
      <c r="SI28" s="27"/>
      <c r="SJ28" s="27"/>
      <c r="SK28" s="27"/>
      <c r="SL28" s="27"/>
      <c r="SM28" s="27"/>
      <c r="SN28" s="27"/>
      <c r="SO28" s="27"/>
      <c r="SP28" s="27"/>
      <c r="SQ28" s="27"/>
      <c r="SR28" s="27"/>
      <c r="SS28" s="27"/>
      <c r="ST28" s="27"/>
      <c r="SU28" s="27"/>
      <c r="SV28" s="27"/>
      <c r="SW28" s="27"/>
      <c r="SX28" s="27"/>
      <c r="SY28" s="27"/>
      <c r="SZ28" s="27"/>
      <c r="TA28" s="27"/>
      <c r="TB28" s="27"/>
      <c r="TC28" s="27"/>
      <c r="TD28" s="27"/>
      <c r="TE28" s="27"/>
      <c r="TF28" s="27"/>
      <c r="TG28" s="27"/>
      <c r="TH28" s="27"/>
      <c r="TI28" s="27"/>
      <c r="TJ28" s="27"/>
      <c r="TK28" s="27"/>
      <c r="TL28" s="27"/>
      <c r="TM28" s="27"/>
      <c r="TN28" s="27"/>
      <c r="TO28" s="27"/>
      <c r="TP28" s="27"/>
      <c r="TQ28" s="27"/>
      <c r="TR28" s="27"/>
      <c r="TS28" s="27"/>
      <c r="TT28" s="27"/>
      <c r="TU28" s="27"/>
      <c r="TV28" s="27"/>
      <c r="TW28" s="27"/>
      <c r="TX28" s="27"/>
      <c r="TY28" s="27"/>
      <c r="TZ28" s="27"/>
      <c r="UA28" s="27"/>
      <c r="UB28" s="27"/>
      <c r="UC28" s="27"/>
      <c r="UD28" s="27"/>
      <c r="UE28" s="27"/>
      <c r="UF28" s="27"/>
      <c r="UG28" s="27"/>
      <c r="UH28" s="27"/>
      <c r="UI28" s="27"/>
      <c r="UJ28" s="27"/>
      <c r="UK28" s="27"/>
      <c r="UL28" s="27"/>
      <c r="UM28" s="27"/>
      <c r="UN28" s="27"/>
      <c r="UO28" s="27"/>
      <c r="UP28" s="27"/>
      <c r="UQ28" s="27"/>
      <c r="UR28" s="27"/>
      <c r="US28" s="27"/>
      <c r="UT28" s="27"/>
      <c r="UU28" s="27"/>
      <c r="UV28" s="27"/>
      <c r="UW28" s="27"/>
      <c r="UX28" s="27"/>
      <c r="UY28" s="27"/>
      <c r="UZ28" s="27"/>
      <c r="VA28" s="27"/>
      <c r="VB28" s="27"/>
      <c r="VC28" s="27"/>
      <c r="VD28" s="27"/>
      <c r="VE28" s="27"/>
      <c r="VF28" s="27"/>
      <c r="VG28" s="27"/>
      <c r="VH28" s="27"/>
      <c r="VI28" s="27"/>
      <c r="VJ28" s="27"/>
      <c r="VK28" s="27"/>
      <c r="VL28" s="27"/>
      <c r="VM28" s="27"/>
      <c r="VN28" s="27"/>
      <c r="VO28" s="27"/>
      <c r="VP28" s="27"/>
      <c r="VQ28" s="27"/>
      <c r="VR28" s="27"/>
      <c r="VS28" s="27"/>
      <c r="VT28" s="27"/>
      <c r="VU28" s="27"/>
      <c r="VV28" s="27"/>
      <c r="VW28" s="27"/>
      <c r="VX28" s="27"/>
      <c r="VY28" s="27"/>
      <c r="VZ28" s="27"/>
      <c r="WA28" s="27"/>
      <c r="WB28" s="27"/>
      <c r="WC28" s="27"/>
      <c r="WD28" s="27"/>
      <c r="WE28" s="27"/>
      <c r="WF28" s="27"/>
      <c r="WG28" s="27"/>
      <c r="WH28" s="27"/>
      <c r="WI28" s="27"/>
      <c r="WJ28" s="27"/>
      <c r="WK28" s="27"/>
      <c r="WL28" s="27"/>
      <c r="WM28" s="27"/>
      <c r="WN28" s="27"/>
      <c r="WO28" s="27"/>
      <c r="WP28" s="27"/>
      <c r="WQ28" s="27"/>
      <c r="WR28" s="27"/>
      <c r="WS28" s="27"/>
      <c r="WT28" s="27"/>
      <c r="WU28" s="27"/>
      <c r="WV28" s="27"/>
      <c r="WW28" s="27"/>
      <c r="WX28" s="27"/>
      <c r="WY28" s="27"/>
      <c r="WZ28" s="27"/>
      <c r="XA28" s="27"/>
      <c r="XB28" s="27"/>
      <c r="XC28" s="27"/>
      <c r="XD28" s="27"/>
      <c r="XE28" s="27"/>
      <c r="XF28" s="27"/>
      <c r="XG28" s="27"/>
      <c r="XH28" s="27"/>
      <c r="XI28" s="27"/>
      <c r="XJ28" s="27"/>
      <c r="XK28" s="27"/>
      <c r="XL28" s="27"/>
      <c r="XM28" s="27"/>
      <c r="XN28" s="27"/>
      <c r="XO28" s="27"/>
      <c r="XP28" s="27"/>
      <c r="XQ28" s="27"/>
      <c r="XR28" s="27"/>
      <c r="XS28" s="27"/>
      <c r="XT28" s="27"/>
      <c r="XU28" s="27"/>
      <c r="XV28" s="27"/>
      <c r="XW28" s="27"/>
      <c r="XX28" s="27"/>
      <c r="XY28" s="27"/>
      <c r="XZ28" s="27"/>
      <c r="YA28" s="27"/>
      <c r="YB28" s="27"/>
      <c r="YC28" s="27"/>
      <c r="YD28" s="27"/>
      <c r="YE28" s="27"/>
      <c r="YF28" s="27"/>
      <c r="YG28" s="27"/>
      <c r="YH28" s="27"/>
      <c r="YI28" s="27"/>
      <c r="YJ28" s="27"/>
      <c r="YK28" s="27"/>
      <c r="YL28" s="27"/>
      <c r="YM28" s="27"/>
      <c r="YN28" s="27"/>
      <c r="YO28" s="27"/>
      <c r="YP28" s="27"/>
      <c r="YQ28" s="27"/>
      <c r="YR28" s="27"/>
      <c r="YS28" s="27"/>
      <c r="YT28" s="27"/>
      <c r="YU28" s="27"/>
      <c r="YV28" s="27"/>
      <c r="YW28" s="27"/>
      <c r="YX28" s="27"/>
      <c r="YY28" s="27"/>
      <c r="YZ28" s="27"/>
      <c r="ZA28" s="27"/>
      <c r="ZB28" s="27"/>
      <c r="ZC28" s="27"/>
      <c r="ZD28" s="27"/>
      <c r="ZE28" s="27"/>
      <c r="ZF28" s="27"/>
      <c r="ZG28" s="27"/>
      <c r="ZH28" s="27"/>
      <c r="ZI28" s="27"/>
      <c r="ZJ28" s="27"/>
      <c r="ZK28" s="27"/>
      <c r="ZL28" s="27"/>
      <c r="ZM28" s="27"/>
      <c r="ZN28" s="27"/>
      <c r="ZO28" s="27"/>
      <c r="ZP28" s="27"/>
      <c r="ZQ28" s="27"/>
      <c r="ZR28" s="27"/>
      <c r="ZS28" s="27"/>
      <c r="ZT28" s="27"/>
      <c r="ZU28" s="27"/>
      <c r="ZV28" s="27"/>
      <c r="ZW28" s="27"/>
      <c r="ZX28" s="27"/>
      <c r="ZY28" s="27"/>
      <c r="ZZ28" s="27"/>
      <c r="AAA28" s="27"/>
      <c r="AAB28" s="27"/>
      <c r="AAC28" s="27"/>
      <c r="AAD28" s="27"/>
      <c r="AAE28" s="27"/>
      <c r="AAF28" s="27"/>
      <c r="AAG28" s="27"/>
      <c r="AAH28" s="27"/>
      <c r="AAI28" s="27"/>
      <c r="AAJ28" s="27"/>
      <c r="AAK28" s="27"/>
      <c r="AAL28" s="27"/>
      <c r="AAM28" s="27"/>
      <c r="AAN28" s="27"/>
      <c r="AAO28" s="27"/>
      <c r="AAP28" s="27"/>
      <c r="AAQ28" s="27"/>
      <c r="AAR28" s="27"/>
      <c r="AAS28" s="27"/>
      <c r="AAT28" s="27"/>
      <c r="AAU28" s="27"/>
      <c r="AAV28" s="27"/>
      <c r="AAW28" s="27"/>
      <c r="AAX28" s="27"/>
      <c r="AAY28" s="27"/>
      <c r="AAZ28" s="27"/>
      <c r="ABA28" s="27"/>
      <c r="ABB28" s="27"/>
      <c r="ABC28" s="27"/>
      <c r="ABD28" s="27"/>
      <c r="ABE28" s="27"/>
      <c r="ABF28" s="27"/>
      <c r="ABG28" s="27"/>
      <c r="ABH28" s="27"/>
      <c r="ABI28" s="27"/>
      <c r="ABJ28" s="27"/>
      <c r="ABK28" s="27"/>
      <c r="ABL28" s="27"/>
      <c r="ABM28" s="27"/>
      <c r="ABN28" s="27"/>
      <c r="ABO28" s="27"/>
      <c r="ABP28" s="27"/>
      <c r="ABQ28" s="27"/>
      <c r="ABR28" s="27"/>
      <c r="ABS28" s="27"/>
      <c r="ABT28" s="27"/>
      <c r="ABU28" s="27"/>
      <c r="ABV28" s="27"/>
      <c r="ABW28" s="27"/>
      <c r="ABX28" s="27"/>
      <c r="ABY28" s="27"/>
      <c r="ABZ28" s="27"/>
      <c r="ACA28" s="27"/>
      <c r="ACB28" s="27"/>
      <c r="ACC28" s="27"/>
      <c r="ACD28" s="27"/>
      <c r="ACE28" s="27"/>
      <c r="ACF28" s="27"/>
      <c r="ACG28" s="27"/>
      <c r="ACH28" s="27"/>
      <c r="ACI28" s="27"/>
      <c r="ACJ28" s="27"/>
      <c r="ACK28" s="27"/>
      <c r="ACL28" s="27"/>
      <c r="ACM28" s="27"/>
      <c r="ACN28" s="27"/>
      <c r="ACO28" s="27"/>
      <c r="ACP28" s="27"/>
      <c r="ACQ28" s="27"/>
      <c r="ACR28" s="27"/>
      <c r="ACS28" s="27"/>
      <c r="ACT28" s="27"/>
      <c r="ACU28" s="27"/>
      <c r="ACV28" s="27"/>
      <c r="ACW28" s="27"/>
      <c r="ACX28" s="27"/>
      <c r="ACY28" s="27"/>
      <c r="ACZ28" s="27"/>
      <c r="ADA28" s="27"/>
      <c r="ADB28" s="27"/>
      <c r="ADC28" s="27"/>
      <c r="ADD28" s="27"/>
      <c r="ADE28" s="27"/>
      <c r="ADF28" s="27"/>
      <c r="ADG28" s="27"/>
      <c r="ADH28" s="27"/>
      <c r="ADI28" s="27"/>
      <c r="ADJ28" s="27"/>
      <c r="ADK28" s="27"/>
      <c r="ADL28" s="27"/>
      <c r="ADM28" s="27"/>
      <c r="ADN28" s="27"/>
      <c r="ADO28" s="27"/>
      <c r="ADP28" s="27"/>
      <c r="ADQ28" s="27"/>
      <c r="ADR28" s="27"/>
      <c r="ADS28" s="27"/>
      <c r="ADT28" s="27"/>
      <c r="ADU28" s="27"/>
      <c r="ADV28" s="27"/>
      <c r="ADW28" s="27"/>
      <c r="ADX28" s="27"/>
      <c r="ADY28" s="27"/>
      <c r="ADZ28" s="27"/>
      <c r="AEA28" s="27"/>
      <c r="AEB28" s="27"/>
      <c r="AEC28" s="27"/>
      <c r="AED28" s="27"/>
      <c r="AEE28" s="27"/>
      <c r="AEF28" s="27"/>
      <c r="AEG28" s="27"/>
      <c r="AEH28" s="27"/>
      <c r="AEI28" s="27"/>
      <c r="AEJ28" s="27"/>
      <c r="AEK28" s="27"/>
      <c r="AEL28" s="27"/>
      <c r="AEM28" s="27"/>
      <c r="AEN28" s="27"/>
      <c r="AEO28" s="27"/>
      <c r="AEP28" s="27"/>
      <c r="AEQ28" s="27"/>
      <c r="AER28" s="27"/>
      <c r="AES28" s="27"/>
      <c r="AET28" s="27"/>
      <c r="AEU28" s="27"/>
      <c r="AEV28" s="27"/>
      <c r="AEW28" s="27"/>
      <c r="AEX28" s="27"/>
      <c r="AEY28" s="27"/>
      <c r="AEZ28" s="27"/>
      <c r="AFA28" s="27"/>
      <c r="AFB28" s="27"/>
      <c r="AFC28" s="27"/>
      <c r="AFD28" s="27"/>
      <c r="AFE28" s="27"/>
      <c r="AFF28" s="27"/>
      <c r="AFG28" s="27"/>
      <c r="AFH28" s="27"/>
      <c r="AFI28" s="27"/>
      <c r="AFJ28" s="27"/>
      <c r="AFK28" s="27"/>
      <c r="AFL28" s="27"/>
      <c r="AFM28" s="27"/>
      <c r="AFN28" s="27"/>
      <c r="AFO28" s="27"/>
      <c r="AFP28" s="27"/>
      <c r="AFQ28" s="27"/>
      <c r="AFR28" s="27"/>
      <c r="AFS28" s="27"/>
      <c r="AFT28" s="27"/>
      <c r="AFU28" s="27"/>
      <c r="AFV28" s="27"/>
      <c r="AFW28" s="27"/>
      <c r="AFX28" s="27"/>
      <c r="AFY28" s="27"/>
      <c r="AFZ28" s="27"/>
      <c r="AGA28" s="27"/>
      <c r="AGB28" s="27"/>
      <c r="AGC28" s="27"/>
      <c r="AGD28" s="27"/>
      <c r="AGE28" s="27"/>
      <c r="AGF28" s="27"/>
      <c r="AGG28" s="27"/>
      <c r="AGH28" s="27"/>
      <c r="AGI28" s="27"/>
      <c r="AGJ28" s="27"/>
      <c r="AGK28" s="27"/>
      <c r="AGL28" s="27"/>
      <c r="AGM28" s="27"/>
      <c r="AGN28" s="27"/>
      <c r="AGO28" s="27"/>
      <c r="AGP28" s="27"/>
      <c r="AGQ28" s="27"/>
      <c r="AGR28" s="27"/>
      <c r="AGS28" s="27"/>
      <c r="AGT28" s="27"/>
      <c r="AGU28" s="27"/>
      <c r="AGV28" s="27"/>
      <c r="AGW28" s="27"/>
      <c r="AGX28" s="27"/>
      <c r="AGY28" s="27"/>
      <c r="AGZ28" s="27"/>
      <c r="AHA28" s="27"/>
      <c r="AHB28" s="27"/>
      <c r="AHC28" s="27"/>
      <c r="AHD28" s="27"/>
      <c r="AHE28" s="27"/>
      <c r="AHF28" s="27"/>
      <c r="AHG28" s="27"/>
      <c r="AHH28" s="27"/>
      <c r="AHI28" s="27"/>
      <c r="AHJ28" s="27"/>
      <c r="AHK28" s="27"/>
      <c r="AHL28" s="27"/>
      <c r="AHM28" s="27"/>
      <c r="AHN28" s="27"/>
      <c r="AHO28" s="27"/>
      <c r="AHP28" s="27"/>
      <c r="AHQ28" s="27"/>
      <c r="AHR28" s="27"/>
      <c r="AHS28" s="27"/>
      <c r="AHT28" s="27"/>
      <c r="AHU28" s="27"/>
      <c r="AHV28" s="27"/>
      <c r="AHW28" s="27"/>
      <c r="AHX28" s="27"/>
      <c r="AHY28" s="27"/>
      <c r="AHZ28" s="27"/>
      <c r="AIA28" s="27"/>
      <c r="AIB28" s="27"/>
      <c r="AIC28" s="27"/>
      <c r="AID28" s="27"/>
      <c r="AIE28" s="27"/>
      <c r="AIF28" s="27"/>
      <c r="AIG28" s="27"/>
      <c r="AIH28" s="27"/>
      <c r="AII28" s="27"/>
      <c r="AIJ28" s="27"/>
      <c r="AIK28" s="27"/>
      <c r="AIL28" s="27"/>
      <c r="AIM28" s="27"/>
      <c r="AIN28" s="27"/>
      <c r="AIO28" s="27"/>
      <c r="AIP28" s="27"/>
      <c r="AIQ28" s="27"/>
      <c r="AIR28" s="27"/>
      <c r="AIS28" s="27"/>
      <c r="AIT28" s="27"/>
      <c r="AIU28" s="27"/>
      <c r="AIV28" s="27"/>
      <c r="AIW28" s="27"/>
      <c r="AIX28" s="27"/>
      <c r="AIY28" s="27"/>
      <c r="AIZ28" s="27"/>
      <c r="AJA28" s="27"/>
      <c r="AJB28" s="27"/>
      <c r="AJC28" s="27"/>
      <c r="AJD28" s="27"/>
      <c r="AJE28" s="27"/>
      <c r="AJF28" s="27"/>
      <c r="AJG28" s="27"/>
      <c r="AJH28" s="27"/>
      <c r="AJI28" s="27"/>
      <c r="AJJ28" s="27"/>
      <c r="AJK28" s="27"/>
      <c r="AJL28" s="27"/>
      <c r="AJM28" s="27"/>
      <c r="AJN28" s="27"/>
      <c r="AJO28" s="27"/>
      <c r="AJP28" s="27"/>
      <c r="AJQ28" s="27"/>
      <c r="AJR28" s="27"/>
      <c r="AJS28" s="27"/>
      <c r="AJT28" s="27"/>
      <c r="AJU28" s="27"/>
      <c r="AJV28" s="27"/>
      <c r="AJW28" s="27"/>
      <c r="AJX28" s="27"/>
      <c r="AJY28" s="27"/>
      <c r="AJZ28" s="27"/>
      <c r="AKA28" s="27"/>
      <c r="AKB28" s="27"/>
      <c r="AKC28" s="27"/>
      <c r="AKD28" s="27"/>
      <c r="AKE28" s="27"/>
      <c r="AKF28" s="27"/>
      <c r="AKG28" s="27"/>
      <c r="AKH28" s="27"/>
      <c r="AKI28" s="27"/>
      <c r="AKJ28" s="27"/>
      <c r="AKK28" s="27"/>
      <c r="AKL28" s="27"/>
      <c r="AKM28" s="27"/>
      <c r="AKN28" s="27"/>
      <c r="AKO28" s="27"/>
      <c r="AKP28" s="27"/>
      <c r="AKQ28" s="27"/>
      <c r="AKR28" s="27"/>
      <c r="AKS28" s="27"/>
      <c r="AKT28" s="27"/>
      <c r="AKU28" s="27"/>
      <c r="AKV28" s="27"/>
      <c r="AKW28" s="27"/>
      <c r="AKX28" s="27"/>
      <c r="AKY28" s="27"/>
      <c r="AKZ28" s="27"/>
      <c r="ALA28" s="27"/>
      <c r="ALB28" s="27"/>
      <c r="ALC28" s="27"/>
      <c r="ALD28" s="27"/>
      <c r="ALE28" s="27"/>
      <c r="ALF28" s="27"/>
      <c r="ALG28" s="27"/>
      <c r="ALH28" s="27"/>
      <c r="ALI28" s="27"/>
      <c r="ALJ28" s="27"/>
      <c r="ALK28" s="27"/>
      <c r="ALL28" s="27"/>
      <c r="ALM28" s="27"/>
      <c r="ALN28" s="27"/>
      <c r="ALO28" s="27"/>
      <c r="ALP28" s="27"/>
      <c r="ALQ28" s="27"/>
      <c r="ALR28" s="27"/>
      <c r="ALS28" s="27"/>
      <c r="ALT28" s="27"/>
      <c r="ALU28" s="27"/>
      <c r="ALV28" s="27"/>
      <c r="ALW28" s="27"/>
      <c r="ALX28" s="27"/>
      <c r="ALY28" s="27"/>
      <c r="ALZ28" s="27"/>
      <c r="AMA28" s="27"/>
      <c r="AMB28" s="27"/>
      <c r="AMC28" s="27"/>
      <c r="AMD28" s="27"/>
      <c r="AME28" s="27"/>
      <c r="AMF28" s="27"/>
      <c r="AMG28" s="27"/>
      <c r="AMH28" s="27"/>
    </row>
    <row r="29" spans="1:1022" customFormat="1" ht="30.75" customHeight="1" x14ac:dyDescent="0.25">
      <c r="A29" s="84"/>
      <c r="B29" s="85"/>
      <c r="C29" s="85"/>
      <c r="D29" s="85"/>
      <c r="E29" s="84"/>
      <c r="F29" s="86"/>
      <c r="G29" s="84"/>
      <c r="H29" s="201"/>
      <c r="I29" s="201"/>
      <c r="J29" s="94"/>
      <c r="K29" s="86"/>
      <c r="L29" s="99">
        <f>IFERROR(SMALL(L25:L28,COUNTIF(L25:L28,0)+1),0)</f>
        <v>39.090000000000003</v>
      </c>
      <c r="M29" s="86">
        <f>IFERROR(SMALL(M25:M26,COUNTIF(M25:M26,0)+1),0)</f>
        <v>22.805</v>
      </c>
      <c r="N29" s="88"/>
      <c r="O29" s="88"/>
      <c r="P29" s="89"/>
      <c r="Q29" s="89"/>
      <c r="R29" s="86"/>
      <c r="S29" s="90">
        <f>IFERROR((S25+S26+#REF!+S27+S28)/(Q25+Q26+#REF!+Q27+Q28),0)</f>
        <v>0</v>
      </c>
      <c r="T29" s="86">
        <f>IFERROR((SMALL(L29:S29,COUNTIF(L29:S29,0)+1)),0)</f>
        <v>22.805</v>
      </c>
      <c r="U29" s="86">
        <f>U24</f>
        <v>0</v>
      </c>
      <c r="V29" s="147">
        <f>ROUND((T29+(T29*X29)+((T29+(T29*X29))*W29)),2)</f>
        <v>25.09</v>
      </c>
      <c r="W29" s="91">
        <v>0.1</v>
      </c>
      <c r="X29" s="91"/>
      <c r="Y29" s="100">
        <f>IFERROR((SMALL(U29:V29,COUNTIF(U29:V29,0)+1)),0)</f>
        <v>25.09</v>
      </c>
      <c r="Z29" s="100">
        <v>43</v>
      </c>
      <c r="AA29" s="101">
        <f>Z29*F24</f>
        <v>12900</v>
      </c>
      <c r="AB29" s="92"/>
      <c r="AC29" s="93"/>
      <c r="AD29" s="62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  <c r="IX29" s="27"/>
      <c r="IY29" s="27"/>
      <c r="IZ29" s="27"/>
      <c r="JA29" s="27"/>
      <c r="JB29" s="27"/>
      <c r="JC29" s="27"/>
      <c r="JD29" s="27"/>
      <c r="JE29" s="27"/>
      <c r="JF29" s="27"/>
      <c r="JG29" s="27"/>
      <c r="JH29" s="27"/>
      <c r="JI29" s="27"/>
      <c r="JJ29" s="27"/>
      <c r="JK29" s="27"/>
      <c r="JL29" s="27"/>
      <c r="JM29" s="27"/>
      <c r="JN29" s="27"/>
      <c r="JO29" s="27"/>
      <c r="JP29" s="27"/>
      <c r="JQ29" s="27"/>
      <c r="JR29" s="27"/>
      <c r="JS29" s="27"/>
      <c r="JT29" s="27"/>
      <c r="JU29" s="27"/>
      <c r="JV29" s="27"/>
      <c r="JW29" s="27"/>
      <c r="JX29" s="27"/>
      <c r="JY29" s="27"/>
      <c r="JZ29" s="27"/>
      <c r="KA29" s="27"/>
      <c r="KB29" s="27"/>
      <c r="KC29" s="27"/>
      <c r="KD29" s="27"/>
      <c r="KE29" s="27"/>
      <c r="KF29" s="27"/>
      <c r="KG29" s="27"/>
      <c r="KH29" s="27"/>
      <c r="KI29" s="27"/>
      <c r="KJ29" s="27"/>
      <c r="KK29" s="27"/>
      <c r="KL29" s="27"/>
      <c r="KM29" s="27"/>
      <c r="KN29" s="27"/>
      <c r="KO29" s="27"/>
      <c r="KP29" s="27"/>
      <c r="KQ29" s="27"/>
      <c r="KR29" s="27"/>
      <c r="KS29" s="27"/>
      <c r="KT29" s="27"/>
      <c r="KU29" s="27"/>
      <c r="KV29" s="27"/>
      <c r="KW29" s="27"/>
      <c r="KX29" s="27"/>
      <c r="KY29" s="27"/>
      <c r="KZ29" s="27"/>
      <c r="LA29" s="27"/>
      <c r="LB29" s="27"/>
      <c r="LC29" s="27"/>
      <c r="LD29" s="27"/>
      <c r="LE29" s="27"/>
      <c r="LF29" s="27"/>
      <c r="LG29" s="27"/>
      <c r="LH29" s="27"/>
      <c r="LI29" s="27"/>
      <c r="LJ29" s="27"/>
      <c r="LK29" s="27"/>
      <c r="LL29" s="27"/>
      <c r="LM29" s="27"/>
      <c r="LN29" s="27"/>
      <c r="LO29" s="27"/>
      <c r="LP29" s="27"/>
      <c r="LQ29" s="27"/>
      <c r="LR29" s="27"/>
      <c r="LS29" s="27"/>
      <c r="LT29" s="27"/>
      <c r="LU29" s="27"/>
      <c r="LV29" s="27"/>
      <c r="LW29" s="27"/>
      <c r="LX29" s="27"/>
      <c r="LY29" s="27"/>
      <c r="LZ29" s="27"/>
      <c r="MA29" s="27"/>
      <c r="MB29" s="27"/>
      <c r="MC29" s="27"/>
      <c r="MD29" s="27"/>
      <c r="ME29" s="27"/>
      <c r="MF29" s="27"/>
      <c r="MG29" s="27"/>
      <c r="MH29" s="27"/>
      <c r="MI29" s="27"/>
      <c r="MJ29" s="27"/>
      <c r="MK29" s="27"/>
      <c r="ML29" s="27"/>
      <c r="MM29" s="27"/>
      <c r="MN29" s="27"/>
      <c r="MO29" s="27"/>
      <c r="MP29" s="27"/>
      <c r="MQ29" s="27"/>
      <c r="MR29" s="27"/>
      <c r="MS29" s="27"/>
      <c r="MT29" s="27"/>
      <c r="MU29" s="27"/>
      <c r="MV29" s="27"/>
      <c r="MW29" s="27"/>
      <c r="MX29" s="27"/>
      <c r="MY29" s="27"/>
      <c r="MZ29" s="27"/>
      <c r="NA29" s="27"/>
      <c r="NB29" s="27"/>
      <c r="NC29" s="27"/>
      <c r="ND29" s="27"/>
      <c r="NE29" s="27"/>
      <c r="NF29" s="27"/>
      <c r="NG29" s="27"/>
      <c r="NH29" s="27"/>
      <c r="NI29" s="27"/>
      <c r="NJ29" s="27"/>
      <c r="NK29" s="27"/>
      <c r="NL29" s="27"/>
      <c r="NM29" s="27"/>
      <c r="NN29" s="27"/>
      <c r="NO29" s="27"/>
      <c r="NP29" s="27"/>
      <c r="NQ29" s="27"/>
      <c r="NR29" s="27"/>
      <c r="NS29" s="27"/>
      <c r="NT29" s="27"/>
      <c r="NU29" s="27"/>
      <c r="NV29" s="27"/>
      <c r="NW29" s="27"/>
      <c r="NX29" s="27"/>
      <c r="NY29" s="27"/>
      <c r="NZ29" s="27"/>
      <c r="OA29" s="27"/>
      <c r="OB29" s="27"/>
      <c r="OC29" s="27"/>
      <c r="OD29" s="27"/>
      <c r="OE29" s="27"/>
      <c r="OF29" s="27"/>
      <c r="OG29" s="27"/>
      <c r="OH29" s="27"/>
      <c r="OI29" s="27"/>
      <c r="OJ29" s="27"/>
      <c r="OK29" s="27"/>
      <c r="OL29" s="27"/>
      <c r="OM29" s="27"/>
      <c r="ON29" s="27"/>
      <c r="OO29" s="27"/>
      <c r="OP29" s="27"/>
      <c r="OQ29" s="27"/>
      <c r="OR29" s="27"/>
      <c r="OS29" s="27"/>
      <c r="OT29" s="27"/>
      <c r="OU29" s="27"/>
      <c r="OV29" s="27"/>
      <c r="OW29" s="27"/>
      <c r="OX29" s="27"/>
      <c r="OY29" s="27"/>
      <c r="OZ29" s="27"/>
      <c r="PA29" s="27"/>
      <c r="PB29" s="27"/>
      <c r="PC29" s="27"/>
      <c r="PD29" s="27"/>
      <c r="PE29" s="27"/>
      <c r="PF29" s="27"/>
      <c r="PG29" s="27"/>
      <c r="PH29" s="27"/>
      <c r="PI29" s="27"/>
      <c r="PJ29" s="27"/>
      <c r="PK29" s="27"/>
      <c r="PL29" s="27"/>
      <c r="PM29" s="27"/>
      <c r="PN29" s="27"/>
      <c r="PO29" s="27"/>
      <c r="PP29" s="27"/>
      <c r="PQ29" s="27"/>
      <c r="PR29" s="27"/>
      <c r="PS29" s="27"/>
      <c r="PT29" s="27"/>
      <c r="PU29" s="27"/>
      <c r="PV29" s="27"/>
      <c r="PW29" s="27"/>
      <c r="PX29" s="27"/>
      <c r="PY29" s="27"/>
      <c r="PZ29" s="27"/>
      <c r="QA29" s="27"/>
      <c r="QB29" s="27"/>
      <c r="QC29" s="27"/>
      <c r="QD29" s="27"/>
      <c r="QE29" s="27"/>
      <c r="QF29" s="27"/>
      <c r="QG29" s="27"/>
      <c r="QH29" s="27"/>
      <c r="QI29" s="27"/>
      <c r="QJ29" s="27"/>
      <c r="QK29" s="27"/>
      <c r="QL29" s="27"/>
      <c r="QM29" s="27"/>
      <c r="QN29" s="27"/>
      <c r="QO29" s="27"/>
      <c r="QP29" s="27"/>
      <c r="QQ29" s="27"/>
      <c r="QR29" s="27"/>
      <c r="QS29" s="27"/>
      <c r="QT29" s="27"/>
      <c r="QU29" s="27"/>
      <c r="QV29" s="27"/>
      <c r="QW29" s="27"/>
      <c r="QX29" s="27"/>
      <c r="QY29" s="27"/>
      <c r="QZ29" s="27"/>
      <c r="RA29" s="27"/>
      <c r="RB29" s="27"/>
      <c r="RC29" s="27"/>
      <c r="RD29" s="27"/>
      <c r="RE29" s="27"/>
      <c r="RF29" s="27"/>
      <c r="RG29" s="27"/>
      <c r="RH29" s="27"/>
      <c r="RI29" s="27"/>
      <c r="RJ29" s="27"/>
      <c r="RK29" s="27"/>
      <c r="RL29" s="27"/>
      <c r="RM29" s="27"/>
      <c r="RN29" s="27"/>
      <c r="RO29" s="27"/>
      <c r="RP29" s="27"/>
      <c r="RQ29" s="27"/>
      <c r="RR29" s="27"/>
      <c r="RS29" s="27"/>
      <c r="RT29" s="27"/>
      <c r="RU29" s="27"/>
      <c r="RV29" s="27"/>
      <c r="RW29" s="27"/>
      <c r="RX29" s="27"/>
      <c r="RY29" s="27"/>
      <c r="RZ29" s="27"/>
      <c r="SA29" s="27"/>
      <c r="SB29" s="27"/>
      <c r="SC29" s="27"/>
      <c r="SD29" s="27"/>
      <c r="SE29" s="27"/>
      <c r="SF29" s="27"/>
      <c r="SG29" s="27"/>
      <c r="SH29" s="27"/>
      <c r="SI29" s="27"/>
      <c r="SJ29" s="27"/>
      <c r="SK29" s="27"/>
      <c r="SL29" s="27"/>
      <c r="SM29" s="27"/>
      <c r="SN29" s="27"/>
      <c r="SO29" s="27"/>
      <c r="SP29" s="27"/>
      <c r="SQ29" s="27"/>
      <c r="SR29" s="27"/>
      <c r="SS29" s="27"/>
      <c r="ST29" s="27"/>
      <c r="SU29" s="27"/>
      <c r="SV29" s="27"/>
      <c r="SW29" s="27"/>
      <c r="SX29" s="27"/>
      <c r="SY29" s="27"/>
      <c r="SZ29" s="27"/>
      <c r="TA29" s="27"/>
      <c r="TB29" s="27"/>
      <c r="TC29" s="27"/>
      <c r="TD29" s="27"/>
      <c r="TE29" s="27"/>
      <c r="TF29" s="27"/>
      <c r="TG29" s="27"/>
      <c r="TH29" s="27"/>
      <c r="TI29" s="27"/>
      <c r="TJ29" s="27"/>
      <c r="TK29" s="27"/>
      <c r="TL29" s="27"/>
      <c r="TM29" s="27"/>
      <c r="TN29" s="27"/>
      <c r="TO29" s="27"/>
      <c r="TP29" s="27"/>
      <c r="TQ29" s="27"/>
      <c r="TR29" s="27"/>
      <c r="TS29" s="27"/>
      <c r="TT29" s="27"/>
      <c r="TU29" s="27"/>
      <c r="TV29" s="27"/>
      <c r="TW29" s="27"/>
      <c r="TX29" s="27"/>
      <c r="TY29" s="27"/>
      <c r="TZ29" s="27"/>
      <c r="UA29" s="27"/>
      <c r="UB29" s="27"/>
      <c r="UC29" s="27"/>
      <c r="UD29" s="27"/>
      <c r="UE29" s="27"/>
      <c r="UF29" s="27"/>
      <c r="UG29" s="27"/>
      <c r="UH29" s="27"/>
      <c r="UI29" s="27"/>
      <c r="UJ29" s="27"/>
      <c r="UK29" s="27"/>
      <c r="UL29" s="27"/>
      <c r="UM29" s="27"/>
      <c r="UN29" s="27"/>
      <c r="UO29" s="27"/>
      <c r="UP29" s="27"/>
      <c r="UQ29" s="27"/>
      <c r="UR29" s="27"/>
      <c r="US29" s="27"/>
      <c r="UT29" s="27"/>
      <c r="UU29" s="27"/>
      <c r="UV29" s="27"/>
      <c r="UW29" s="27"/>
      <c r="UX29" s="27"/>
      <c r="UY29" s="27"/>
      <c r="UZ29" s="27"/>
      <c r="VA29" s="27"/>
      <c r="VB29" s="27"/>
      <c r="VC29" s="27"/>
      <c r="VD29" s="27"/>
      <c r="VE29" s="27"/>
      <c r="VF29" s="27"/>
      <c r="VG29" s="27"/>
      <c r="VH29" s="27"/>
      <c r="VI29" s="27"/>
      <c r="VJ29" s="27"/>
      <c r="VK29" s="27"/>
      <c r="VL29" s="27"/>
      <c r="VM29" s="27"/>
      <c r="VN29" s="27"/>
      <c r="VO29" s="27"/>
      <c r="VP29" s="27"/>
      <c r="VQ29" s="27"/>
      <c r="VR29" s="27"/>
      <c r="VS29" s="27"/>
      <c r="VT29" s="27"/>
      <c r="VU29" s="27"/>
      <c r="VV29" s="27"/>
      <c r="VW29" s="27"/>
      <c r="VX29" s="27"/>
      <c r="VY29" s="27"/>
      <c r="VZ29" s="27"/>
      <c r="WA29" s="27"/>
      <c r="WB29" s="27"/>
      <c r="WC29" s="27"/>
      <c r="WD29" s="27"/>
      <c r="WE29" s="27"/>
      <c r="WF29" s="27"/>
      <c r="WG29" s="27"/>
      <c r="WH29" s="27"/>
      <c r="WI29" s="27"/>
      <c r="WJ29" s="27"/>
      <c r="WK29" s="27"/>
      <c r="WL29" s="27"/>
      <c r="WM29" s="27"/>
      <c r="WN29" s="27"/>
      <c r="WO29" s="27"/>
      <c r="WP29" s="27"/>
      <c r="WQ29" s="27"/>
      <c r="WR29" s="27"/>
      <c r="WS29" s="27"/>
      <c r="WT29" s="27"/>
      <c r="WU29" s="27"/>
      <c r="WV29" s="27"/>
      <c r="WW29" s="27"/>
      <c r="WX29" s="27"/>
      <c r="WY29" s="27"/>
      <c r="WZ29" s="27"/>
      <c r="XA29" s="27"/>
      <c r="XB29" s="27"/>
      <c r="XC29" s="27"/>
      <c r="XD29" s="27"/>
      <c r="XE29" s="27"/>
      <c r="XF29" s="27"/>
      <c r="XG29" s="27"/>
      <c r="XH29" s="27"/>
      <c r="XI29" s="27"/>
      <c r="XJ29" s="27"/>
      <c r="XK29" s="27"/>
      <c r="XL29" s="27"/>
      <c r="XM29" s="27"/>
      <c r="XN29" s="27"/>
      <c r="XO29" s="27"/>
      <c r="XP29" s="27"/>
      <c r="XQ29" s="27"/>
      <c r="XR29" s="27"/>
      <c r="XS29" s="27"/>
      <c r="XT29" s="27"/>
      <c r="XU29" s="27"/>
      <c r="XV29" s="27"/>
      <c r="XW29" s="27"/>
      <c r="XX29" s="27"/>
      <c r="XY29" s="27"/>
      <c r="XZ29" s="27"/>
      <c r="YA29" s="27"/>
      <c r="YB29" s="27"/>
      <c r="YC29" s="27"/>
      <c r="YD29" s="27"/>
      <c r="YE29" s="27"/>
      <c r="YF29" s="27"/>
      <c r="YG29" s="27"/>
      <c r="YH29" s="27"/>
      <c r="YI29" s="27"/>
      <c r="YJ29" s="27"/>
      <c r="YK29" s="27"/>
      <c r="YL29" s="27"/>
      <c r="YM29" s="27"/>
      <c r="YN29" s="27"/>
      <c r="YO29" s="27"/>
      <c r="YP29" s="27"/>
      <c r="YQ29" s="27"/>
      <c r="YR29" s="27"/>
      <c r="YS29" s="27"/>
      <c r="YT29" s="27"/>
      <c r="YU29" s="27"/>
      <c r="YV29" s="27"/>
      <c r="YW29" s="27"/>
      <c r="YX29" s="27"/>
      <c r="YY29" s="27"/>
      <c r="YZ29" s="27"/>
      <c r="ZA29" s="27"/>
      <c r="ZB29" s="27"/>
      <c r="ZC29" s="27"/>
      <c r="ZD29" s="27"/>
      <c r="ZE29" s="27"/>
      <c r="ZF29" s="27"/>
      <c r="ZG29" s="27"/>
      <c r="ZH29" s="27"/>
      <c r="ZI29" s="27"/>
      <c r="ZJ29" s="27"/>
      <c r="ZK29" s="27"/>
      <c r="ZL29" s="27"/>
      <c r="ZM29" s="27"/>
      <c r="ZN29" s="27"/>
      <c r="ZO29" s="27"/>
      <c r="ZP29" s="27"/>
      <c r="ZQ29" s="27"/>
      <c r="ZR29" s="27"/>
      <c r="ZS29" s="27"/>
      <c r="ZT29" s="27"/>
      <c r="ZU29" s="27"/>
      <c r="ZV29" s="27"/>
      <c r="ZW29" s="27"/>
      <c r="ZX29" s="27"/>
      <c r="ZY29" s="27"/>
      <c r="ZZ29" s="27"/>
      <c r="AAA29" s="27"/>
      <c r="AAB29" s="27"/>
      <c r="AAC29" s="27"/>
      <c r="AAD29" s="27"/>
      <c r="AAE29" s="27"/>
      <c r="AAF29" s="27"/>
      <c r="AAG29" s="27"/>
      <c r="AAH29" s="27"/>
      <c r="AAI29" s="27"/>
      <c r="AAJ29" s="27"/>
      <c r="AAK29" s="27"/>
      <c r="AAL29" s="27"/>
      <c r="AAM29" s="27"/>
      <c r="AAN29" s="27"/>
      <c r="AAO29" s="27"/>
      <c r="AAP29" s="27"/>
      <c r="AAQ29" s="27"/>
      <c r="AAR29" s="27"/>
      <c r="AAS29" s="27"/>
      <c r="AAT29" s="27"/>
      <c r="AAU29" s="27"/>
      <c r="AAV29" s="27"/>
      <c r="AAW29" s="27"/>
      <c r="AAX29" s="27"/>
      <c r="AAY29" s="27"/>
      <c r="AAZ29" s="27"/>
      <c r="ABA29" s="27"/>
      <c r="ABB29" s="27"/>
      <c r="ABC29" s="27"/>
      <c r="ABD29" s="27"/>
      <c r="ABE29" s="27"/>
      <c r="ABF29" s="27"/>
      <c r="ABG29" s="27"/>
      <c r="ABH29" s="27"/>
      <c r="ABI29" s="27"/>
      <c r="ABJ29" s="27"/>
      <c r="ABK29" s="27"/>
      <c r="ABL29" s="27"/>
      <c r="ABM29" s="27"/>
      <c r="ABN29" s="27"/>
      <c r="ABO29" s="27"/>
      <c r="ABP29" s="27"/>
      <c r="ABQ29" s="27"/>
      <c r="ABR29" s="27"/>
      <c r="ABS29" s="27"/>
      <c r="ABT29" s="27"/>
      <c r="ABU29" s="27"/>
      <c r="ABV29" s="27"/>
      <c r="ABW29" s="27"/>
      <c r="ABX29" s="27"/>
      <c r="ABY29" s="27"/>
      <c r="ABZ29" s="27"/>
      <c r="ACA29" s="27"/>
      <c r="ACB29" s="27"/>
      <c r="ACC29" s="27"/>
      <c r="ACD29" s="27"/>
      <c r="ACE29" s="27"/>
      <c r="ACF29" s="27"/>
      <c r="ACG29" s="27"/>
      <c r="ACH29" s="27"/>
      <c r="ACI29" s="27"/>
      <c r="ACJ29" s="27"/>
      <c r="ACK29" s="27"/>
      <c r="ACL29" s="27"/>
      <c r="ACM29" s="27"/>
      <c r="ACN29" s="27"/>
      <c r="ACO29" s="27"/>
      <c r="ACP29" s="27"/>
      <c r="ACQ29" s="27"/>
      <c r="ACR29" s="27"/>
      <c r="ACS29" s="27"/>
      <c r="ACT29" s="27"/>
      <c r="ACU29" s="27"/>
      <c r="ACV29" s="27"/>
      <c r="ACW29" s="27"/>
      <c r="ACX29" s="27"/>
      <c r="ACY29" s="27"/>
      <c r="ACZ29" s="27"/>
      <c r="ADA29" s="27"/>
      <c r="ADB29" s="27"/>
      <c r="ADC29" s="27"/>
      <c r="ADD29" s="27"/>
      <c r="ADE29" s="27"/>
      <c r="ADF29" s="27"/>
      <c r="ADG29" s="27"/>
      <c r="ADH29" s="27"/>
      <c r="ADI29" s="27"/>
      <c r="ADJ29" s="27"/>
      <c r="ADK29" s="27"/>
      <c r="ADL29" s="27"/>
      <c r="ADM29" s="27"/>
      <c r="ADN29" s="27"/>
      <c r="ADO29" s="27"/>
      <c r="ADP29" s="27"/>
      <c r="ADQ29" s="27"/>
      <c r="ADR29" s="27"/>
      <c r="ADS29" s="27"/>
      <c r="ADT29" s="27"/>
      <c r="ADU29" s="27"/>
      <c r="ADV29" s="27"/>
      <c r="ADW29" s="27"/>
      <c r="ADX29" s="27"/>
      <c r="ADY29" s="27"/>
      <c r="ADZ29" s="27"/>
      <c r="AEA29" s="27"/>
      <c r="AEB29" s="27"/>
      <c r="AEC29" s="27"/>
      <c r="AED29" s="27"/>
      <c r="AEE29" s="27"/>
      <c r="AEF29" s="27"/>
      <c r="AEG29" s="27"/>
      <c r="AEH29" s="27"/>
      <c r="AEI29" s="27"/>
      <c r="AEJ29" s="27"/>
      <c r="AEK29" s="27"/>
      <c r="AEL29" s="27"/>
      <c r="AEM29" s="27"/>
      <c r="AEN29" s="27"/>
      <c r="AEO29" s="27"/>
      <c r="AEP29" s="27"/>
      <c r="AEQ29" s="27"/>
      <c r="AER29" s="27"/>
      <c r="AES29" s="27"/>
      <c r="AET29" s="27"/>
      <c r="AEU29" s="27"/>
      <c r="AEV29" s="27"/>
      <c r="AEW29" s="27"/>
      <c r="AEX29" s="27"/>
      <c r="AEY29" s="27"/>
      <c r="AEZ29" s="27"/>
      <c r="AFA29" s="27"/>
      <c r="AFB29" s="27"/>
      <c r="AFC29" s="27"/>
      <c r="AFD29" s="27"/>
      <c r="AFE29" s="27"/>
      <c r="AFF29" s="27"/>
      <c r="AFG29" s="27"/>
      <c r="AFH29" s="27"/>
      <c r="AFI29" s="27"/>
      <c r="AFJ29" s="27"/>
      <c r="AFK29" s="27"/>
      <c r="AFL29" s="27"/>
      <c r="AFM29" s="27"/>
      <c r="AFN29" s="27"/>
      <c r="AFO29" s="27"/>
      <c r="AFP29" s="27"/>
      <c r="AFQ29" s="27"/>
      <c r="AFR29" s="27"/>
      <c r="AFS29" s="27"/>
      <c r="AFT29" s="27"/>
      <c r="AFU29" s="27"/>
      <c r="AFV29" s="27"/>
      <c r="AFW29" s="27"/>
      <c r="AFX29" s="27"/>
      <c r="AFY29" s="27"/>
      <c r="AFZ29" s="27"/>
      <c r="AGA29" s="27"/>
      <c r="AGB29" s="27"/>
      <c r="AGC29" s="27"/>
      <c r="AGD29" s="27"/>
      <c r="AGE29" s="27"/>
      <c r="AGF29" s="27"/>
      <c r="AGG29" s="27"/>
      <c r="AGH29" s="27"/>
      <c r="AGI29" s="27"/>
      <c r="AGJ29" s="27"/>
      <c r="AGK29" s="27"/>
      <c r="AGL29" s="27"/>
      <c r="AGM29" s="27"/>
      <c r="AGN29" s="27"/>
      <c r="AGO29" s="27"/>
      <c r="AGP29" s="27"/>
      <c r="AGQ29" s="27"/>
      <c r="AGR29" s="27"/>
      <c r="AGS29" s="27"/>
      <c r="AGT29" s="27"/>
      <c r="AGU29" s="27"/>
      <c r="AGV29" s="27"/>
      <c r="AGW29" s="27"/>
      <c r="AGX29" s="27"/>
      <c r="AGY29" s="27"/>
      <c r="AGZ29" s="27"/>
      <c r="AHA29" s="27"/>
      <c r="AHB29" s="27"/>
      <c r="AHC29" s="27"/>
      <c r="AHD29" s="27"/>
      <c r="AHE29" s="27"/>
      <c r="AHF29" s="27"/>
      <c r="AHG29" s="27"/>
      <c r="AHH29" s="27"/>
      <c r="AHI29" s="27"/>
      <c r="AHJ29" s="27"/>
      <c r="AHK29" s="27"/>
      <c r="AHL29" s="27"/>
      <c r="AHM29" s="27"/>
      <c r="AHN29" s="27"/>
      <c r="AHO29" s="27"/>
      <c r="AHP29" s="27"/>
      <c r="AHQ29" s="27"/>
      <c r="AHR29" s="27"/>
      <c r="AHS29" s="27"/>
      <c r="AHT29" s="27"/>
      <c r="AHU29" s="27"/>
      <c r="AHV29" s="27"/>
      <c r="AHW29" s="27"/>
      <c r="AHX29" s="27"/>
      <c r="AHY29" s="27"/>
      <c r="AHZ29" s="27"/>
      <c r="AIA29" s="27"/>
      <c r="AIB29" s="27"/>
      <c r="AIC29" s="27"/>
      <c r="AID29" s="27"/>
      <c r="AIE29" s="27"/>
      <c r="AIF29" s="27"/>
      <c r="AIG29" s="27"/>
      <c r="AIH29" s="27"/>
      <c r="AII29" s="27"/>
      <c r="AIJ29" s="27"/>
      <c r="AIK29" s="27"/>
      <c r="AIL29" s="27"/>
      <c r="AIM29" s="27"/>
      <c r="AIN29" s="27"/>
      <c r="AIO29" s="27"/>
      <c r="AIP29" s="27"/>
      <c r="AIQ29" s="27"/>
      <c r="AIR29" s="27"/>
      <c r="AIS29" s="27"/>
      <c r="AIT29" s="27"/>
      <c r="AIU29" s="27"/>
      <c r="AIV29" s="27"/>
      <c r="AIW29" s="27"/>
      <c r="AIX29" s="27"/>
      <c r="AIY29" s="27"/>
      <c r="AIZ29" s="27"/>
      <c r="AJA29" s="27"/>
      <c r="AJB29" s="27"/>
      <c r="AJC29" s="27"/>
      <c r="AJD29" s="27"/>
      <c r="AJE29" s="27"/>
      <c r="AJF29" s="27"/>
      <c r="AJG29" s="27"/>
      <c r="AJH29" s="27"/>
      <c r="AJI29" s="27"/>
      <c r="AJJ29" s="27"/>
      <c r="AJK29" s="27"/>
      <c r="AJL29" s="27"/>
      <c r="AJM29" s="27"/>
      <c r="AJN29" s="27"/>
      <c r="AJO29" s="27"/>
      <c r="AJP29" s="27"/>
      <c r="AJQ29" s="27"/>
      <c r="AJR29" s="27"/>
      <c r="AJS29" s="27"/>
      <c r="AJT29" s="27"/>
      <c r="AJU29" s="27"/>
      <c r="AJV29" s="27"/>
      <c r="AJW29" s="27"/>
      <c r="AJX29" s="27"/>
      <c r="AJY29" s="27"/>
      <c r="AJZ29" s="27"/>
      <c r="AKA29" s="27"/>
      <c r="AKB29" s="27"/>
      <c r="AKC29" s="27"/>
      <c r="AKD29" s="27"/>
      <c r="AKE29" s="27"/>
      <c r="AKF29" s="27"/>
      <c r="AKG29" s="27"/>
      <c r="AKH29" s="27"/>
      <c r="AKI29" s="27"/>
      <c r="AKJ29" s="27"/>
      <c r="AKK29" s="27"/>
      <c r="AKL29" s="27"/>
      <c r="AKM29" s="27"/>
      <c r="AKN29" s="27"/>
      <c r="AKO29" s="27"/>
      <c r="AKP29" s="27"/>
      <c r="AKQ29" s="27"/>
      <c r="AKR29" s="27"/>
      <c r="AKS29" s="27"/>
      <c r="AKT29" s="27"/>
      <c r="AKU29" s="27"/>
      <c r="AKV29" s="27"/>
      <c r="AKW29" s="27"/>
      <c r="AKX29" s="27"/>
      <c r="AKY29" s="27"/>
      <c r="AKZ29" s="27"/>
      <c r="ALA29" s="27"/>
      <c r="ALB29" s="27"/>
      <c r="ALC29" s="27"/>
      <c r="ALD29" s="27"/>
      <c r="ALE29" s="27"/>
      <c r="ALF29" s="27"/>
      <c r="ALG29" s="27"/>
      <c r="ALH29" s="27"/>
      <c r="ALI29" s="27"/>
      <c r="ALJ29" s="27"/>
      <c r="ALK29" s="27"/>
      <c r="ALL29" s="27"/>
      <c r="ALM29" s="27"/>
      <c r="ALN29" s="27"/>
      <c r="ALO29" s="27"/>
      <c r="ALP29" s="27"/>
      <c r="ALQ29" s="27"/>
      <c r="ALR29" s="27"/>
      <c r="ALS29" s="27"/>
      <c r="ALT29" s="27"/>
      <c r="ALU29" s="27"/>
      <c r="ALV29" s="27"/>
      <c r="ALW29" s="27"/>
      <c r="ALX29" s="27"/>
      <c r="ALY29" s="27"/>
      <c r="ALZ29" s="27"/>
      <c r="AMA29" s="27"/>
      <c r="AMB29" s="27"/>
      <c r="AMC29" s="27"/>
      <c r="AMD29" s="27"/>
      <c r="AME29" s="27"/>
      <c r="AMF29" s="27"/>
      <c r="AMG29" s="27"/>
      <c r="AMH29" s="27"/>
    </row>
    <row r="30" spans="1:1022" customFormat="1" ht="30.75" customHeight="1" x14ac:dyDescent="0.25">
      <c r="A30" s="195">
        <v>5</v>
      </c>
      <c r="B30" s="196" t="s">
        <v>46</v>
      </c>
      <c r="C30" s="196" t="s">
        <v>55</v>
      </c>
      <c r="D30" s="196" t="s">
        <v>40</v>
      </c>
      <c r="E30" s="195" t="s">
        <v>26</v>
      </c>
      <c r="F30" s="198">
        <v>1680</v>
      </c>
      <c r="G30" s="195">
        <v>1</v>
      </c>
      <c r="H30" s="96" t="s">
        <v>0</v>
      </c>
      <c r="I30" s="96" t="s">
        <v>1</v>
      </c>
      <c r="J30" s="57" t="s">
        <v>2</v>
      </c>
      <c r="K30" s="58" t="s">
        <v>3</v>
      </c>
      <c r="L30" s="59" t="s">
        <v>27</v>
      </c>
      <c r="M30" s="60" t="s">
        <v>28</v>
      </c>
      <c r="N30" s="61" t="s">
        <v>6</v>
      </c>
      <c r="O30" s="57" t="s">
        <v>1</v>
      </c>
      <c r="P30" s="2" t="s">
        <v>1728</v>
      </c>
      <c r="Q30" s="58" t="s">
        <v>7</v>
      </c>
      <c r="R30" s="42" t="s">
        <v>1729</v>
      </c>
      <c r="S30" s="59" t="s">
        <v>8</v>
      </c>
      <c r="T30" s="192"/>
      <c r="U30" s="200"/>
      <c r="V30" s="192"/>
      <c r="W30" s="202"/>
      <c r="X30" s="202"/>
      <c r="Y30" s="203"/>
      <c r="Z30" s="203"/>
      <c r="AA30" s="191"/>
      <c r="AB30" s="62"/>
      <c r="AC30" s="62"/>
      <c r="AD30" s="62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  <c r="IX30" s="27"/>
      <c r="IY30" s="27"/>
      <c r="IZ30" s="27"/>
      <c r="JA30" s="27"/>
      <c r="JB30" s="27"/>
      <c r="JC30" s="27"/>
      <c r="JD30" s="27"/>
      <c r="JE30" s="27"/>
      <c r="JF30" s="27"/>
      <c r="JG30" s="27"/>
      <c r="JH30" s="27"/>
      <c r="JI30" s="27"/>
      <c r="JJ30" s="27"/>
      <c r="JK30" s="27"/>
      <c r="JL30" s="27"/>
      <c r="JM30" s="27"/>
      <c r="JN30" s="27"/>
      <c r="JO30" s="27"/>
      <c r="JP30" s="27"/>
      <c r="JQ30" s="27"/>
      <c r="JR30" s="27"/>
      <c r="JS30" s="27"/>
      <c r="JT30" s="27"/>
      <c r="JU30" s="27"/>
      <c r="JV30" s="27"/>
      <c r="JW30" s="27"/>
      <c r="JX30" s="27"/>
      <c r="JY30" s="27"/>
      <c r="JZ30" s="27"/>
      <c r="KA30" s="27"/>
      <c r="KB30" s="27"/>
      <c r="KC30" s="27"/>
      <c r="KD30" s="27"/>
      <c r="KE30" s="27"/>
      <c r="KF30" s="27"/>
      <c r="KG30" s="27"/>
      <c r="KH30" s="27"/>
      <c r="KI30" s="27"/>
      <c r="KJ30" s="27"/>
      <c r="KK30" s="27"/>
      <c r="KL30" s="27"/>
      <c r="KM30" s="27"/>
      <c r="KN30" s="27"/>
      <c r="KO30" s="27"/>
      <c r="KP30" s="27"/>
      <c r="KQ30" s="27"/>
      <c r="KR30" s="27"/>
      <c r="KS30" s="27"/>
      <c r="KT30" s="27"/>
      <c r="KU30" s="27"/>
      <c r="KV30" s="27"/>
      <c r="KW30" s="27"/>
      <c r="KX30" s="27"/>
      <c r="KY30" s="27"/>
      <c r="KZ30" s="27"/>
      <c r="LA30" s="27"/>
      <c r="LB30" s="27"/>
      <c r="LC30" s="27"/>
      <c r="LD30" s="27"/>
      <c r="LE30" s="27"/>
      <c r="LF30" s="27"/>
      <c r="LG30" s="27"/>
      <c r="LH30" s="27"/>
      <c r="LI30" s="27"/>
      <c r="LJ30" s="27"/>
      <c r="LK30" s="27"/>
      <c r="LL30" s="27"/>
      <c r="LM30" s="27"/>
      <c r="LN30" s="27"/>
      <c r="LO30" s="27"/>
      <c r="LP30" s="27"/>
      <c r="LQ30" s="27"/>
      <c r="LR30" s="27"/>
      <c r="LS30" s="27"/>
      <c r="LT30" s="27"/>
      <c r="LU30" s="27"/>
      <c r="LV30" s="27"/>
      <c r="LW30" s="27"/>
      <c r="LX30" s="27"/>
      <c r="LY30" s="27"/>
      <c r="LZ30" s="27"/>
      <c r="MA30" s="27"/>
      <c r="MB30" s="27"/>
      <c r="MC30" s="27"/>
      <c r="MD30" s="27"/>
      <c r="ME30" s="27"/>
      <c r="MF30" s="27"/>
      <c r="MG30" s="27"/>
      <c r="MH30" s="27"/>
      <c r="MI30" s="27"/>
      <c r="MJ30" s="27"/>
      <c r="MK30" s="27"/>
      <c r="ML30" s="27"/>
      <c r="MM30" s="27"/>
      <c r="MN30" s="27"/>
      <c r="MO30" s="27"/>
      <c r="MP30" s="27"/>
      <c r="MQ30" s="27"/>
      <c r="MR30" s="27"/>
      <c r="MS30" s="27"/>
      <c r="MT30" s="27"/>
      <c r="MU30" s="27"/>
      <c r="MV30" s="27"/>
      <c r="MW30" s="27"/>
      <c r="MX30" s="27"/>
      <c r="MY30" s="27"/>
      <c r="MZ30" s="27"/>
      <c r="NA30" s="27"/>
      <c r="NB30" s="27"/>
      <c r="NC30" s="27"/>
      <c r="ND30" s="27"/>
      <c r="NE30" s="27"/>
      <c r="NF30" s="27"/>
      <c r="NG30" s="27"/>
      <c r="NH30" s="27"/>
      <c r="NI30" s="27"/>
      <c r="NJ30" s="27"/>
      <c r="NK30" s="27"/>
      <c r="NL30" s="27"/>
      <c r="NM30" s="27"/>
      <c r="NN30" s="27"/>
      <c r="NO30" s="27"/>
      <c r="NP30" s="27"/>
      <c r="NQ30" s="27"/>
      <c r="NR30" s="27"/>
      <c r="NS30" s="27"/>
      <c r="NT30" s="27"/>
      <c r="NU30" s="27"/>
      <c r="NV30" s="27"/>
      <c r="NW30" s="27"/>
      <c r="NX30" s="27"/>
      <c r="NY30" s="27"/>
      <c r="NZ30" s="27"/>
      <c r="OA30" s="27"/>
      <c r="OB30" s="27"/>
      <c r="OC30" s="27"/>
      <c r="OD30" s="27"/>
      <c r="OE30" s="27"/>
      <c r="OF30" s="27"/>
      <c r="OG30" s="27"/>
      <c r="OH30" s="27"/>
      <c r="OI30" s="27"/>
      <c r="OJ30" s="27"/>
      <c r="OK30" s="27"/>
      <c r="OL30" s="27"/>
      <c r="OM30" s="27"/>
      <c r="ON30" s="27"/>
      <c r="OO30" s="27"/>
      <c r="OP30" s="27"/>
      <c r="OQ30" s="27"/>
      <c r="OR30" s="27"/>
      <c r="OS30" s="27"/>
      <c r="OT30" s="27"/>
      <c r="OU30" s="27"/>
      <c r="OV30" s="27"/>
      <c r="OW30" s="27"/>
      <c r="OX30" s="27"/>
      <c r="OY30" s="27"/>
      <c r="OZ30" s="27"/>
      <c r="PA30" s="27"/>
      <c r="PB30" s="27"/>
      <c r="PC30" s="27"/>
      <c r="PD30" s="27"/>
      <c r="PE30" s="27"/>
      <c r="PF30" s="27"/>
      <c r="PG30" s="27"/>
      <c r="PH30" s="27"/>
      <c r="PI30" s="27"/>
      <c r="PJ30" s="27"/>
      <c r="PK30" s="27"/>
      <c r="PL30" s="27"/>
      <c r="PM30" s="27"/>
      <c r="PN30" s="27"/>
      <c r="PO30" s="27"/>
      <c r="PP30" s="27"/>
      <c r="PQ30" s="27"/>
      <c r="PR30" s="27"/>
      <c r="PS30" s="27"/>
      <c r="PT30" s="27"/>
      <c r="PU30" s="27"/>
      <c r="PV30" s="27"/>
      <c r="PW30" s="27"/>
      <c r="PX30" s="27"/>
      <c r="PY30" s="27"/>
      <c r="PZ30" s="27"/>
      <c r="QA30" s="27"/>
      <c r="QB30" s="27"/>
      <c r="QC30" s="27"/>
      <c r="QD30" s="27"/>
      <c r="QE30" s="27"/>
      <c r="QF30" s="27"/>
      <c r="QG30" s="27"/>
      <c r="QH30" s="27"/>
      <c r="QI30" s="27"/>
      <c r="QJ30" s="27"/>
      <c r="QK30" s="27"/>
      <c r="QL30" s="27"/>
      <c r="QM30" s="27"/>
      <c r="QN30" s="27"/>
      <c r="QO30" s="27"/>
      <c r="QP30" s="27"/>
      <c r="QQ30" s="27"/>
      <c r="QR30" s="27"/>
      <c r="QS30" s="27"/>
      <c r="QT30" s="27"/>
      <c r="QU30" s="27"/>
      <c r="QV30" s="27"/>
      <c r="QW30" s="27"/>
      <c r="QX30" s="27"/>
      <c r="QY30" s="27"/>
      <c r="QZ30" s="27"/>
      <c r="RA30" s="27"/>
      <c r="RB30" s="27"/>
      <c r="RC30" s="27"/>
      <c r="RD30" s="27"/>
      <c r="RE30" s="27"/>
      <c r="RF30" s="27"/>
      <c r="RG30" s="27"/>
      <c r="RH30" s="27"/>
      <c r="RI30" s="27"/>
      <c r="RJ30" s="27"/>
      <c r="RK30" s="27"/>
      <c r="RL30" s="27"/>
      <c r="RM30" s="27"/>
      <c r="RN30" s="27"/>
      <c r="RO30" s="27"/>
      <c r="RP30" s="27"/>
      <c r="RQ30" s="27"/>
      <c r="RR30" s="27"/>
      <c r="RS30" s="27"/>
      <c r="RT30" s="27"/>
      <c r="RU30" s="27"/>
      <c r="RV30" s="27"/>
      <c r="RW30" s="27"/>
      <c r="RX30" s="27"/>
      <c r="RY30" s="27"/>
      <c r="RZ30" s="27"/>
      <c r="SA30" s="27"/>
      <c r="SB30" s="27"/>
      <c r="SC30" s="27"/>
      <c r="SD30" s="27"/>
      <c r="SE30" s="27"/>
      <c r="SF30" s="27"/>
      <c r="SG30" s="27"/>
      <c r="SH30" s="27"/>
      <c r="SI30" s="27"/>
      <c r="SJ30" s="27"/>
      <c r="SK30" s="27"/>
      <c r="SL30" s="27"/>
      <c r="SM30" s="27"/>
      <c r="SN30" s="27"/>
      <c r="SO30" s="27"/>
      <c r="SP30" s="27"/>
      <c r="SQ30" s="27"/>
      <c r="SR30" s="27"/>
      <c r="SS30" s="27"/>
      <c r="ST30" s="27"/>
      <c r="SU30" s="27"/>
      <c r="SV30" s="27"/>
      <c r="SW30" s="27"/>
      <c r="SX30" s="27"/>
      <c r="SY30" s="27"/>
      <c r="SZ30" s="27"/>
      <c r="TA30" s="27"/>
      <c r="TB30" s="27"/>
      <c r="TC30" s="27"/>
      <c r="TD30" s="27"/>
      <c r="TE30" s="27"/>
      <c r="TF30" s="27"/>
      <c r="TG30" s="27"/>
      <c r="TH30" s="27"/>
      <c r="TI30" s="27"/>
      <c r="TJ30" s="27"/>
      <c r="TK30" s="27"/>
      <c r="TL30" s="27"/>
      <c r="TM30" s="27"/>
      <c r="TN30" s="27"/>
      <c r="TO30" s="27"/>
      <c r="TP30" s="27"/>
      <c r="TQ30" s="27"/>
      <c r="TR30" s="27"/>
      <c r="TS30" s="27"/>
      <c r="TT30" s="27"/>
      <c r="TU30" s="27"/>
      <c r="TV30" s="27"/>
      <c r="TW30" s="27"/>
      <c r="TX30" s="27"/>
      <c r="TY30" s="27"/>
      <c r="TZ30" s="27"/>
      <c r="UA30" s="27"/>
      <c r="UB30" s="27"/>
      <c r="UC30" s="27"/>
      <c r="UD30" s="27"/>
      <c r="UE30" s="27"/>
      <c r="UF30" s="27"/>
      <c r="UG30" s="27"/>
      <c r="UH30" s="27"/>
      <c r="UI30" s="27"/>
      <c r="UJ30" s="27"/>
      <c r="UK30" s="27"/>
      <c r="UL30" s="27"/>
      <c r="UM30" s="27"/>
      <c r="UN30" s="27"/>
      <c r="UO30" s="27"/>
      <c r="UP30" s="27"/>
      <c r="UQ30" s="27"/>
      <c r="UR30" s="27"/>
      <c r="US30" s="27"/>
      <c r="UT30" s="27"/>
      <c r="UU30" s="27"/>
      <c r="UV30" s="27"/>
      <c r="UW30" s="27"/>
      <c r="UX30" s="27"/>
      <c r="UY30" s="27"/>
      <c r="UZ30" s="27"/>
      <c r="VA30" s="27"/>
      <c r="VB30" s="27"/>
      <c r="VC30" s="27"/>
      <c r="VD30" s="27"/>
      <c r="VE30" s="27"/>
      <c r="VF30" s="27"/>
      <c r="VG30" s="27"/>
      <c r="VH30" s="27"/>
      <c r="VI30" s="27"/>
      <c r="VJ30" s="27"/>
      <c r="VK30" s="27"/>
      <c r="VL30" s="27"/>
      <c r="VM30" s="27"/>
      <c r="VN30" s="27"/>
      <c r="VO30" s="27"/>
      <c r="VP30" s="27"/>
      <c r="VQ30" s="27"/>
      <c r="VR30" s="27"/>
      <c r="VS30" s="27"/>
      <c r="VT30" s="27"/>
      <c r="VU30" s="27"/>
      <c r="VV30" s="27"/>
      <c r="VW30" s="27"/>
      <c r="VX30" s="27"/>
      <c r="VY30" s="27"/>
      <c r="VZ30" s="27"/>
      <c r="WA30" s="27"/>
      <c r="WB30" s="27"/>
      <c r="WC30" s="27"/>
      <c r="WD30" s="27"/>
      <c r="WE30" s="27"/>
      <c r="WF30" s="27"/>
      <c r="WG30" s="27"/>
      <c r="WH30" s="27"/>
      <c r="WI30" s="27"/>
      <c r="WJ30" s="27"/>
      <c r="WK30" s="27"/>
      <c r="WL30" s="27"/>
      <c r="WM30" s="27"/>
      <c r="WN30" s="27"/>
      <c r="WO30" s="27"/>
      <c r="WP30" s="27"/>
      <c r="WQ30" s="27"/>
      <c r="WR30" s="27"/>
      <c r="WS30" s="27"/>
      <c r="WT30" s="27"/>
      <c r="WU30" s="27"/>
      <c r="WV30" s="27"/>
      <c r="WW30" s="27"/>
      <c r="WX30" s="27"/>
      <c r="WY30" s="27"/>
      <c r="WZ30" s="27"/>
      <c r="XA30" s="27"/>
      <c r="XB30" s="27"/>
      <c r="XC30" s="27"/>
      <c r="XD30" s="27"/>
      <c r="XE30" s="27"/>
      <c r="XF30" s="27"/>
      <c r="XG30" s="27"/>
      <c r="XH30" s="27"/>
      <c r="XI30" s="27"/>
      <c r="XJ30" s="27"/>
      <c r="XK30" s="27"/>
      <c r="XL30" s="27"/>
      <c r="XM30" s="27"/>
      <c r="XN30" s="27"/>
      <c r="XO30" s="27"/>
      <c r="XP30" s="27"/>
      <c r="XQ30" s="27"/>
      <c r="XR30" s="27"/>
      <c r="XS30" s="27"/>
      <c r="XT30" s="27"/>
      <c r="XU30" s="27"/>
      <c r="XV30" s="27"/>
      <c r="XW30" s="27"/>
      <c r="XX30" s="27"/>
      <c r="XY30" s="27"/>
      <c r="XZ30" s="27"/>
      <c r="YA30" s="27"/>
      <c r="YB30" s="27"/>
      <c r="YC30" s="27"/>
      <c r="YD30" s="27"/>
      <c r="YE30" s="27"/>
      <c r="YF30" s="27"/>
      <c r="YG30" s="27"/>
      <c r="YH30" s="27"/>
      <c r="YI30" s="27"/>
      <c r="YJ30" s="27"/>
      <c r="YK30" s="27"/>
      <c r="YL30" s="27"/>
      <c r="YM30" s="27"/>
      <c r="YN30" s="27"/>
      <c r="YO30" s="27"/>
      <c r="YP30" s="27"/>
      <c r="YQ30" s="27"/>
      <c r="YR30" s="27"/>
      <c r="YS30" s="27"/>
      <c r="YT30" s="27"/>
      <c r="YU30" s="27"/>
      <c r="YV30" s="27"/>
      <c r="YW30" s="27"/>
      <c r="YX30" s="27"/>
      <c r="YY30" s="27"/>
      <c r="YZ30" s="27"/>
      <c r="ZA30" s="27"/>
      <c r="ZB30" s="27"/>
      <c r="ZC30" s="27"/>
      <c r="ZD30" s="27"/>
      <c r="ZE30" s="27"/>
      <c r="ZF30" s="27"/>
      <c r="ZG30" s="27"/>
      <c r="ZH30" s="27"/>
      <c r="ZI30" s="27"/>
      <c r="ZJ30" s="27"/>
      <c r="ZK30" s="27"/>
      <c r="ZL30" s="27"/>
      <c r="ZM30" s="27"/>
      <c r="ZN30" s="27"/>
      <c r="ZO30" s="27"/>
      <c r="ZP30" s="27"/>
      <c r="ZQ30" s="27"/>
      <c r="ZR30" s="27"/>
      <c r="ZS30" s="27"/>
      <c r="ZT30" s="27"/>
      <c r="ZU30" s="27"/>
      <c r="ZV30" s="27"/>
      <c r="ZW30" s="27"/>
      <c r="ZX30" s="27"/>
      <c r="ZY30" s="27"/>
      <c r="ZZ30" s="27"/>
      <c r="AAA30" s="27"/>
      <c r="AAB30" s="27"/>
      <c r="AAC30" s="27"/>
      <c r="AAD30" s="27"/>
      <c r="AAE30" s="27"/>
      <c r="AAF30" s="27"/>
      <c r="AAG30" s="27"/>
      <c r="AAH30" s="27"/>
      <c r="AAI30" s="27"/>
      <c r="AAJ30" s="27"/>
      <c r="AAK30" s="27"/>
      <c r="AAL30" s="27"/>
      <c r="AAM30" s="27"/>
      <c r="AAN30" s="27"/>
      <c r="AAO30" s="27"/>
      <c r="AAP30" s="27"/>
      <c r="AAQ30" s="27"/>
      <c r="AAR30" s="27"/>
      <c r="AAS30" s="27"/>
      <c r="AAT30" s="27"/>
      <c r="AAU30" s="27"/>
      <c r="AAV30" s="27"/>
      <c r="AAW30" s="27"/>
      <c r="AAX30" s="27"/>
      <c r="AAY30" s="27"/>
      <c r="AAZ30" s="27"/>
      <c r="ABA30" s="27"/>
      <c r="ABB30" s="27"/>
      <c r="ABC30" s="27"/>
      <c r="ABD30" s="27"/>
      <c r="ABE30" s="27"/>
      <c r="ABF30" s="27"/>
      <c r="ABG30" s="27"/>
      <c r="ABH30" s="27"/>
      <c r="ABI30" s="27"/>
      <c r="ABJ30" s="27"/>
      <c r="ABK30" s="27"/>
      <c r="ABL30" s="27"/>
      <c r="ABM30" s="27"/>
      <c r="ABN30" s="27"/>
      <c r="ABO30" s="27"/>
      <c r="ABP30" s="27"/>
      <c r="ABQ30" s="27"/>
      <c r="ABR30" s="27"/>
      <c r="ABS30" s="27"/>
      <c r="ABT30" s="27"/>
      <c r="ABU30" s="27"/>
      <c r="ABV30" s="27"/>
      <c r="ABW30" s="27"/>
      <c r="ABX30" s="27"/>
      <c r="ABY30" s="27"/>
      <c r="ABZ30" s="27"/>
      <c r="ACA30" s="27"/>
      <c r="ACB30" s="27"/>
      <c r="ACC30" s="27"/>
      <c r="ACD30" s="27"/>
      <c r="ACE30" s="27"/>
      <c r="ACF30" s="27"/>
      <c r="ACG30" s="27"/>
      <c r="ACH30" s="27"/>
      <c r="ACI30" s="27"/>
      <c r="ACJ30" s="27"/>
      <c r="ACK30" s="27"/>
      <c r="ACL30" s="27"/>
      <c r="ACM30" s="27"/>
      <c r="ACN30" s="27"/>
      <c r="ACO30" s="27"/>
      <c r="ACP30" s="27"/>
      <c r="ACQ30" s="27"/>
      <c r="ACR30" s="27"/>
      <c r="ACS30" s="27"/>
      <c r="ACT30" s="27"/>
      <c r="ACU30" s="27"/>
      <c r="ACV30" s="27"/>
      <c r="ACW30" s="27"/>
      <c r="ACX30" s="27"/>
      <c r="ACY30" s="27"/>
      <c r="ACZ30" s="27"/>
      <c r="ADA30" s="27"/>
      <c r="ADB30" s="27"/>
      <c r="ADC30" s="27"/>
      <c r="ADD30" s="27"/>
      <c r="ADE30" s="27"/>
      <c r="ADF30" s="27"/>
      <c r="ADG30" s="27"/>
      <c r="ADH30" s="27"/>
      <c r="ADI30" s="27"/>
      <c r="ADJ30" s="27"/>
      <c r="ADK30" s="27"/>
      <c r="ADL30" s="27"/>
      <c r="ADM30" s="27"/>
      <c r="ADN30" s="27"/>
      <c r="ADO30" s="27"/>
      <c r="ADP30" s="27"/>
      <c r="ADQ30" s="27"/>
      <c r="ADR30" s="27"/>
      <c r="ADS30" s="27"/>
      <c r="ADT30" s="27"/>
      <c r="ADU30" s="27"/>
      <c r="ADV30" s="27"/>
      <c r="ADW30" s="27"/>
      <c r="ADX30" s="27"/>
      <c r="ADY30" s="27"/>
      <c r="ADZ30" s="27"/>
      <c r="AEA30" s="27"/>
      <c r="AEB30" s="27"/>
      <c r="AEC30" s="27"/>
      <c r="AED30" s="27"/>
      <c r="AEE30" s="27"/>
      <c r="AEF30" s="27"/>
      <c r="AEG30" s="27"/>
      <c r="AEH30" s="27"/>
      <c r="AEI30" s="27"/>
      <c r="AEJ30" s="27"/>
      <c r="AEK30" s="27"/>
      <c r="AEL30" s="27"/>
      <c r="AEM30" s="27"/>
      <c r="AEN30" s="27"/>
      <c r="AEO30" s="27"/>
      <c r="AEP30" s="27"/>
      <c r="AEQ30" s="27"/>
      <c r="AER30" s="27"/>
      <c r="AES30" s="27"/>
      <c r="AET30" s="27"/>
      <c r="AEU30" s="27"/>
      <c r="AEV30" s="27"/>
      <c r="AEW30" s="27"/>
      <c r="AEX30" s="27"/>
      <c r="AEY30" s="27"/>
      <c r="AEZ30" s="27"/>
      <c r="AFA30" s="27"/>
      <c r="AFB30" s="27"/>
      <c r="AFC30" s="27"/>
      <c r="AFD30" s="27"/>
      <c r="AFE30" s="27"/>
      <c r="AFF30" s="27"/>
      <c r="AFG30" s="27"/>
      <c r="AFH30" s="27"/>
      <c r="AFI30" s="27"/>
      <c r="AFJ30" s="27"/>
      <c r="AFK30" s="27"/>
      <c r="AFL30" s="27"/>
      <c r="AFM30" s="27"/>
      <c r="AFN30" s="27"/>
      <c r="AFO30" s="27"/>
      <c r="AFP30" s="27"/>
      <c r="AFQ30" s="27"/>
      <c r="AFR30" s="27"/>
      <c r="AFS30" s="27"/>
      <c r="AFT30" s="27"/>
      <c r="AFU30" s="27"/>
      <c r="AFV30" s="27"/>
      <c r="AFW30" s="27"/>
      <c r="AFX30" s="27"/>
      <c r="AFY30" s="27"/>
      <c r="AFZ30" s="27"/>
      <c r="AGA30" s="27"/>
      <c r="AGB30" s="27"/>
      <c r="AGC30" s="27"/>
      <c r="AGD30" s="27"/>
      <c r="AGE30" s="27"/>
      <c r="AGF30" s="27"/>
      <c r="AGG30" s="27"/>
      <c r="AGH30" s="27"/>
      <c r="AGI30" s="27"/>
      <c r="AGJ30" s="27"/>
      <c r="AGK30" s="27"/>
      <c r="AGL30" s="27"/>
      <c r="AGM30" s="27"/>
      <c r="AGN30" s="27"/>
      <c r="AGO30" s="27"/>
      <c r="AGP30" s="27"/>
      <c r="AGQ30" s="27"/>
      <c r="AGR30" s="27"/>
      <c r="AGS30" s="27"/>
      <c r="AGT30" s="27"/>
      <c r="AGU30" s="27"/>
      <c r="AGV30" s="27"/>
      <c r="AGW30" s="27"/>
      <c r="AGX30" s="27"/>
      <c r="AGY30" s="27"/>
      <c r="AGZ30" s="27"/>
      <c r="AHA30" s="27"/>
      <c r="AHB30" s="27"/>
      <c r="AHC30" s="27"/>
      <c r="AHD30" s="27"/>
      <c r="AHE30" s="27"/>
      <c r="AHF30" s="27"/>
      <c r="AHG30" s="27"/>
      <c r="AHH30" s="27"/>
      <c r="AHI30" s="27"/>
      <c r="AHJ30" s="27"/>
      <c r="AHK30" s="27"/>
      <c r="AHL30" s="27"/>
      <c r="AHM30" s="27"/>
      <c r="AHN30" s="27"/>
      <c r="AHO30" s="27"/>
      <c r="AHP30" s="27"/>
      <c r="AHQ30" s="27"/>
      <c r="AHR30" s="27"/>
      <c r="AHS30" s="27"/>
      <c r="AHT30" s="27"/>
      <c r="AHU30" s="27"/>
      <c r="AHV30" s="27"/>
      <c r="AHW30" s="27"/>
      <c r="AHX30" s="27"/>
      <c r="AHY30" s="27"/>
      <c r="AHZ30" s="27"/>
      <c r="AIA30" s="27"/>
      <c r="AIB30" s="27"/>
      <c r="AIC30" s="27"/>
      <c r="AID30" s="27"/>
      <c r="AIE30" s="27"/>
      <c r="AIF30" s="27"/>
      <c r="AIG30" s="27"/>
      <c r="AIH30" s="27"/>
      <c r="AII30" s="27"/>
      <c r="AIJ30" s="27"/>
      <c r="AIK30" s="27"/>
      <c r="AIL30" s="27"/>
      <c r="AIM30" s="27"/>
      <c r="AIN30" s="27"/>
      <c r="AIO30" s="27"/>
      <c r="AIP30" s="27"/>
      <c r="AIQ30" s="27"/>
      <c r="AIR30" s="27"/>
      <c r="AIS30" s="27"/>
      <c r="AIT30" s="27"/>
      <c r="AIU30" s="27"/>
      <c r="AIV30" s="27"/>
      <c r="AIW30" s="27"/>
      <c r="AIX30" s="27"/>
      <c r="AIY30" s="27"/>
      <c r="AIZ30" s="27"/>
      <c r="AJA30" s="27"/>
      <c r="AJB30" s="27"/>
      <c r="AJC30" s="27"/>
      <c r="AJD30" s="27"/>
      <c r="AJE30" s="27"/>
      <c r="AJF30" s="27"/>
      <c r="AJG30" s="27"/>
      <c r="AJH30" s="27"/>
      <c r="AJI30" s="27"/>
      <c r="AJJ30" s="27"/>
      <c r="AJK30" s="27"/>
      <c r="AJL30" s="27"/>
      <c r="AJM30" s="27"/>
      <c r="AJN30" s="27"/>
      <c r="AJO30" s="27"/>
      <c r="AJP30" s="27"/>
      <c r="AJQ30" s="27"/>
      <c r="AJR30" s="27"/>
      <c r="AJS30" s="27"/>
      <c r="AJT30" s="27"/>
      <c r="AJU30" s="27"/>
      <c r="AJV30" s="27"/>
      <c r="AJW30" s="27"/>
      <c r="AJX30" s="27"/>
      <c r="AJY30" s="27"/>
      <c r="AJZ30" s="27"/>
      <c r="AKA30" s="27"/>
      <c r="AKB30" s="27"/>
      <c r="AKC30" s="27"/>
      <c r="AKD30" s="27"/>
      <c r="AKE30" s="27"/>
      <c r="AKF30" s="27"/>
      <c r="AKG30" s="27"/>
      <c r="AKH30" s="27"/>
      <c r="AKI30" s="27"/>
      <c r="AKJ30" s="27"/>
      <c r="AKK30" s="27"/>
      <c r="AKL30" s="27"/>
      <c r="AKM30" s="27"/>
      <c r="AKN30" s="27"/>
      <c r="AKO30" s="27"/>
      <c r="AKP30" s="27"/>
      <c r="AKQ30" s="27"/>
      <c r="AKR30" s="27"/>
      <c r="AKS30" s="27"/>
      <c r="AKT30" s="27"/>
      <c r="AKU30" s="27"/>
      <c r="AKV30" s="27"/>
      <c r="AKW30" s="27"/>
      <c r="AKX30" s="27"/>
      <c r="AKY30" s="27"/>
      <c r="AKZ30" s="27"/>
      <c r="ALA30" s="27"/>
      <c r="ALB30" s="27"/>
      <c r="ALC30" s="27"/>
      <c r="ALD30" s="27"/>
      <c r="ALE30" s="27"/>
      <c r="ALF30" s="27"/>
      <c r="ALG30" s="27"/>
      <c r="ALH30" s="27"/>
      <c r="ALI30" s="27"/>
      <c r="ALJ30" s="27"/>
      <c r="ALK30" s="27"/>
      <c r="ALL30" s="27"/>
      <c r="ALM30" s="27"/>
      <c r="ALN30" s="27"/>
      <c r="ALO30" s="27"/>
      <c r="ALP30" s="27"/>
      <c r="ALQ30" s="27"/>
      <c r="ALR30" s="27"/>
      <c r="ALS30" s="27"/>
      <c r="ALT30" s="27"/>
      <c r="ALU30" s="27"/>
      <c r="ALV30" s="27"/>
      <c r="ALW30" s="27"/>
      <c r="ALX30" s="27"/>
      <c r="ALY30" s="27"/>
      <c r="ALZ30" s="27"/>
      <c r="AMA30" s="27"/>
      <c r="AMB30" s="27"/>
      <c r="AMC30" s="27"/>
      <c r="AMD30" s="27"/>
      <c r="AME30" s="27"/>
      <c r="AMF30" s="27"/>
      <c r="AMG30" s="27"/>
      <c r="AMH30" s="27"/>
    </row>
    <row r="31" spans="1:1022" customFormat="1" ht="30.75" customHeight="1" x14ac:dyDescent="0.25">
      <c r="A31" s="195"/>
      <c r="B31" s="196"/>
      <c r="C31" s="196"/>
      <c r="D31" s="196"/>
      <c r="E31" s="195"/>
      <c r="F31" s="198"/>
      <c r="G31" s="195"/>
      <c r="H31" s="97" t="s">
        <v>1582</v>
      </c>
      <c r="I31" s="74" t="s">
        <v>1583</v>
      </c>
      <c r="J31" s="65"/>
      <c r="K31" s="66">
        <v>1.78</v>
      </c>
      <c r="L31" s="67">
        <f>ROUND((K31-(K31*10/110)),2)</f>
        <v>1.62</v>
      </c>
      <c r="M31" s="68">
        <v>0.5867</v>
      </c>
      <c r="N31" s="69"/>
      <c r="O31" s="70"/>
      <c r="P31" s="71"/>
      <c r="Q31" s="71"/>
      <c r="R31" s="95">
        <f>ROUND((P31-(P31*10/110)),2)</f>
        <v>0</v>
      </c>
      <c r="S31" s="56">
        <f>Q31*R31</f>
        <v>0</v>
      </c>
      <c r="T31" s="192"/>
      <c r="U31" s="200"/>
      <c r="V31" s="192"/>
      <c r="W31" s="202"/>
      <c r="X31" s="202"/>
      <c r="Y31" s="203"/>
      <c r="Z31" s="204"/>
      <c r="AA31" s="191"/>
      <c r="AB31" s="62"/>
      <c r="AC31" s="62"/>
      <c r="AD31" s="62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  <c r="IX31" s="27"/>
      <c r="IY31" s="27"/>
      <c r="IZ31" s="27"/>
      <c r="JA31" s="27"/>
      <c r="JB31" s="27"/>
      <c r="JC31" s="27"/>
      <c r="JD31" s="27"/>
      <c r="JE31" s="27"/>
      <c r="JF31" s="27"/>
      <c r="JG31" s="27"/>
      <c r="JH31" s="27"/>
      <c r="JI31" s="27"/>
      <c r="JJ31" s="27"/>
      <c r="JK31" s="27"/>
      <c r="JL31" s="27"/>
      <c r="JM31" s="27"/>
      <c r="JN31" s="27"/>
      <c r="JO31" s="27"/>
      <c r="JP31" s="27"/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  <c r="KH31" s="27"/>
      <c r="KI31" s="27"/>
      <c r="KJ31" s="27"/>
      <c r="KK31" s="27"/>
      <c r="KL31" s="27"/>
      <c r="KM31" s="27"/>
      <c r="KN31" s="27"/>
      <c r="KO31" s="27"/>
      <c r="KP31" s="27"/>
      <c r="KQ31" s="27"/>
      <c r="KR31" s="27"/>
      <c r="KS31" s="27"/>
      <c r="KT31" s="27"/>
      <c r="KU31" s="27"/>
      <c r="KV31" s="27"/>
      <c r="KW31" s="27"/>
      <c r="KX31" s="27"/>
      <c r="KY31" s="27"/>
      <c r="KZ31" s="27"/>
      <c r="LA31" s="27"/>
      <c r="LB31" s="27"/>
      <c r="LC31" s="27"/>
      <c r="LD31" s="27"/>
      <c r="LE31" s="27"/>
      <c r="LF31" s="27"/>
      <c r="LG31" s="27"/>
      <c r="LH31" s="27"/>
      <c r="LI31" s="27"/>
      <c r="LJ31" s="27"/>
      <c r="LK31" s="27"/>
      <c r="LL31" s="27"/>
      <c r="LM31" s="27"/>
      <c r="LN31" s="27"/>
      <c r="LO31" s="27"/>
      <c r="LP31" s="27"/>
      <c r="LQ31" s="27"/>
      <c r="LR31" s="27"/>
      <c r="LS31" s="27"/>
      <c r="LT31" s="27"/>
      <c r="LU31" s="27"/>
      <c r="LV31" s="27"/>
      <c r="LW31" s="27"/>
      <c r="LX31" s="27"/>
      <c r="LY31" s="27"/>
      <c r="LZ31" s="27"/>
      <c r="MA31" s="27"/>
      <c r="MB31" s="27"/>
      <c r="MC31" s="27"/>
      <c r="MD31" s="27"/>
      <c r="ME31" s="27"/>
      <c r="MF31" s="27"/>
      <c r="MG31" s="27"/>
      <c r="MH31" s="27"/>
      <c r="MI31" s="27"/>
      <c r="MJ31" s="27"/>
      <c r="MK31" s="27"/>
      <c r="ML31" s="27"/>
      <c r="MM31" s="27"/>
      <c r="MN31" s="27"/>
      <c r="MO31" s="27"/>
      <c r="MP31" s="27"/>
      <c r="MQ31" s="27"/>
      <c r="MR31" s="27"/>
      <c r="MS31" s="27"/>
      <c r="MT31" s="27"/>
      <c r="MU31" s="27"/>
      <c r="MV31" s="27"/>
      <c r="MW31" s="27"/>
      <c r="MX31" s="27"/>
      <c r="MY31" s="27"/>
      <c r="MZ31" s="27"/>
      <c r="NA31" s="27"/>
      <c r="NB31" s="27"/>
      <c r="NC31" s="27"/>
      <c r="ND31" s="27"/>
      <c r="NE31" s="27"/>
      <c r="NF31" s="27"/>
      <c r="NG31" s="27"/>
      <c r="NH31" s="27"/>
      <c r="NI31" s="27"/>
      <c r="NJ31" s="27"/>
      <c r="NK31" s="27"/>
      <c r="NL31" s="27"/>
      <c r="NM31" s="27"/>
      <c r="NN31" s="27"/>
      <c r="NO31" s="27"/>
      <c r="NP31" s="27"/>
      <c r="NQ31" s="27"/>
      <c r="NR31" s="27"/>
      <c r="NS31" s="27"/>
      <c r="NT31" s="27"/>
      <c r="NU31" s="27"/>
      <c r="NV31" s="27"/>
      <c r="NW31" s="27"/>
      <c r="NX31" s="27"/>
      <c r="NY31" s="27"/>
      <c r="NZ31" s="27"/>
      <c r="OA31" s="27"/>
      <c r="OB31" s="27"/>
      <c r="OC31" s="27"/>
      <c r="OD31" s="27"/>
      <c r="OE31" s="27"/>
      <c r="OF31" s="27"/>
      <c r="OG31" s="27"/>
      <c r="OH31" s="27"/>
      <c r="OI31" s="27"/>
      <c r="OJ31" s="27"/>
      <c r="OK31" s="27"/>
      <c r="OL31" s="27"/>
      <c r="OM31" s="27"/>
      <c r="ON31" s="27"/>
      <c r="OO31" s="27"/>
      <c r="OP31" s="27"/>
      <c r="OQ31" s="27"/>
      <c r="OR31" s="27"/>
      <c r="OS31" s="27"/>
      <c r="OT31" s="27"/>
      <c r="OU31" s="27"/>
      <c r="OV31" s="27"/>
      <c r="OW31" s="27"/>
      <c r="OX31" s="27"/>
      <c r="OY31" s="27"/>
      <c r="OZ31" s="27"/>
      <c r="PA31" s="27"/>
      <c r="PB31" s="27"/>
      <c r="PC31" s="27"/>
      <c r="PD31" s="27"/>
      <c r="PE31" s="27"/>
      <c r="PF31" s="27"/>
      <c r="PG31" s="27"/>
      <c r="PH31" s="27"/>
      <c r="PI31" s="27"/>
      <c r="PJ31" s="27"/>
      <c r="PK31" s="27"/>
      <c r="PL31" s="27"/>
      <c r="PM31" s="27"/>
      <c r="PN31" s="27"/>
      <c r="PO31" s="27"/>
      <c r="PP31" s="27"/>
      <c r="PQ31" s="27"/>
      <c r="PR31" s="27"/>
      <c r="PS31" s="27"/>
      <c r="PT31" s="27"/>
      <c r="PU31" s="27"/>
      <c r="PV31" s="27"/>
      <c r="PW31" s="27"/>
      <c r="PX31" s="27"/>
      <c r="PY31" s="27"/>
      <c r="PZ31" s="27"/>
      <c r="QA31" s="27"/>
      <c r="QB31" s="27"/>
      <c r="QC31" s="27"/>
      <c r="QD31" s="27"/>
      <c r="QE31" s="27"/>
      <c r="QF31" s="27"/>
      <c r="QG31" s="27"/>
      <c r="QH31" s="27"/>
      <c r="QI31" s="27"/>
      <c r="QJ31" s="27"/>
      <c r="QK31" s="27"/>
      <c r="QL31" s="27"/>
      <c r="QM31" s="27"/>
      <c r="QN31" s="27"/>
      <c r="QO31" s="27"/>
      <c r="QP31" s="27"/>
      <c r="QQ31" s="27"/>
      <c r="QR31" s="27"/>
      <c r="QS31" s="27"/>
      <c r="QT31" s="27"/>
      <c r="QU31" s="27"/>
      <c r="QV31" s="27"/>
      <c r="QW31" s="27"/>
      <c r="QX31" s="27"/>
      <c r="QY31" s="27"/>
      <c r="QZ31" s="27"/>
      <c r="RA31" s="27"/>
      <c r="RB31" s="27"/>
      <c r="RC31" s="27"/>
      <c r="RD31" s="27"/>
      <c r="RE31" s="27"/>
      <c r="RF31" s="27"/>
      <c r="RG31" s="27"/>
      <c r="RH31" s="27"/>
      <c r="RI31" s="27"/>
      <c r="RJ31" s="27"/>
      <c r="RK31" s="27"/>
      <c r="RL31" s="27"/>
      <c r="RM31" s="27"/>
      <c r="RN31" s="27"/>
      <c r="RO31" s="27"/>
      <c r="RP31" s="27"/>
      <c r="RQ31" s="27"/>
      <c r="RR31" s="27"/>
      <c r="RS31" s="27"/>
      <c r="RT31" s="27"/>
      <c r="RU31" s="27"/>
      <c r="RV31" s="27"/>
      <c r="RW31" s="27"/>
      <c r="RX31" s="27"/>
      <c r="RY31" s="27"/>
      <c r="RZ31" s="27"/>
      <c r="SA31" s="27"/>
      <c r="SB31" s="27"/>
      <c r="SC31" s="27"/>
      <c r="SD31" s="27"/>
      <c r="SE31" s="27"/>
      <c r="SF31" s="27"/>
      <c r="SG31" s="27"/>
      <c r="SH31" s="27"/>
      <c r="SI31" s="27"/>
      <c r="SJ31" s="27"/>
      <c r="SK31" s="27"/>
      <c r="SL31" s="27"/>
      <c r="SM31" s="27"/>
      <c r="SN31" s="27"/>
      <c r="SO31" s="27"/>
      <c r="SP31" s="27"/>
      <c r="SQ31" s="27"/>
      <c r="SR31" s="27"/>
      <c r="SS31" s="27"/>
      <c r="ST31" s="27"/>
      <c r="SU31" s="27"/>
      <c r="SV31" s="27"/>
      <c r="SW31" s="27"/>
      <c r="SX31" s="27"/>
      <c r="SY31" s="27"/>
      <c r="SZ31" s="27"/>
      <c r="TA31" s="27"/>
      <c r="TB31" s="27"/>
      <c r="TC31" s="27"/>
      <c r="TD31" s="27"/>
      <c r="TE31" s="27"/>
      <c r="TF31" s="27"/>
      <c r="TG31" s="27"/>
      <c r="TH31" s="27"/>
      <c r="TI31" s="27"/>
      <c r="TJ31" s="27"/>
      <c r="TK31" s="27"/>
      <c r="TL31" s="27"/>
      <c r="TM31" s="27"/>
      <c r="TN31" s="27"/>
      <c r="TO31" s="27"/>
      <c r="TP31" s="27"/>
      <c r="TQ31" s="27"/>
      <c r="TR31" s="27"/>
      <c r="TS31" s="27"/>
      <c r="TT31" s="27"/>
      <c r="TU31" s="27"/>
      <c r="TV31" s="27"/>
      <c r="TW31" s="27"/>
      <c r="TX31" s="27"/>
      <c r="TY31" s="27"/>
      <c r="TZ31" s="27"/>
      <c r="UA31" s="27"/>
      <c r="UB31" s="27"/>
      <c r="UC31" s="27"/>
      <c r="UD31" s="27"/>
      <c r="UE31" s="27"/>
      <c r="UF31" s="27"/>
      <c r="UG31" s="27"/>
      <c r="UH31" s="27"/>
      <c r="UI31" s="27"/>
      <c r="UJ31" s="27"/>
      <c r="UK31" s="27"/>
      <c r="UL31" s="27"/>
      <c r="UM31" s="27"/>
      <c r="UN31" s="27"/>
      <c r="UO31" s="27"/>
      <c r="UP31" s="27"/>
      <c r="UQ31" s="27"/>
      <c r="UR31" s="27"/>
      <c r="US31" s="27"/>
      <c r="UT31" s="27"/>
      <c r="UU31" s="27"/>
      <c r="UV31" s="27"/>
      <c r="UW31" s="27"/>
      <c r="UX31" s="27"/>
      <c r="UY31" s="27"/>
      <c r="UZ31" s="27"/>
      <c r="VA31" s="27"/>
      <c r="VB31" s="27"/>
      <c r="VC31" s="27"/>
      <c r="VD31" s="27"/>
      <c r="VE31" s="27"/>
      <c r="VF31" s="27"/>
      <c r="VG31" s="27"/>
      <c r="VH31" s="27"/>
      <c r="VI31" s="27"/>
      <c r="VJ31" s="27"/>
      <c r="VK31" s="27"/>
      <c r="VL31" s="27"/>
      <c r="VM31" s="27"/>
      <c r="VN31" s="27"/>
      <c r="VO31" s="27"/>
      <c r="VP31" s="27"/>
      <c r="VQ31" s="27"/>
      <c r="VR31" s="27"/>
      <c r="VS31" s="27"/>
      <c r="VT31" s="27"/>
      <c r="VU31" s="27"/>
      <c r="VV31" s="27"/>
      <c r="VW31" s="27"/>
      <c r="VX31" s="27"/>
      <c r="VY31" s="27"/>
      <c r="VZ31" s="27"/>
      <c r="WA31" s="27"/>
      <c r="WB31" s="27"/>
      <c r="WC31" s="27"/>
      <c r="WD31" s="27"/>
      <c r="WE31" s="27"/>
      <c r="WF31" s="27"/>
      <c r="WG31" s="27"/>
      <c r="WH31" s="27"/>
      <c r="WI31" s="27"/>
      <c r="WJ31" s="27"/>
      <c r="WK31" s="27"/>
      <c r="WL31" s="27"/>
      <c r="WM31" s="27"/>
      <c r="WN31" s="27"/>
      <c r="WO31" s="27"/>
      <c r="WP31" s="27"/>
      <c r="WQ31" s="27"/>
      <c r="WR31" s="27"/>
      <c r="WS31" s="27"/>
      <c r="WT31" s="27"/>
      <c r="WU31" s="27"/>
      <c r="WV31" s="27"/>
      <c r="WW31" s="27"/>
      <c r="WX31" s="27"/>
      <c r="WY31" s="27"/>
      <c r="WZ31" s="27"/>
      <c r="XA31" s="27"/>
      <c r="XB31" s="27"/>
      <c r="XC31" s="27"/>
      <c r="XD31" s="27"/>
      <c r="XE31" s="27"/>
      <c r="XF31" s="27"/>
      <c r="XG31" s="27"/>
      <c r="XH31" s="27"/>
      <c r="XI31" s="27"/>
      <c r="XJ31" s="27"/>
      <c r="XK31" s="27"/>
      <c r="XL31" s="27"/>
      <c r="XM31" s="27"/>
      <c r="XN31" s="27"/>
      <c r="XO31" s="27"/>
      <c r="XP31" s="27"/>
      <c r="XQ31" s="27"/>
      <c r="XR31" s="27"/>
      <c r="XS31" s="27"/>
      <c r="XT31" s="27"/>
      <c r="XU31" s="27"/>
      <c r="XV31" s="27"/>
      <c r="XW31" s="27"/>
      <c r="XX31" s="27"/>
      <c r="XY31" s="27"/>
      <c r="XZ31" s="27"/>
      <c r="YA31" s="27"/>
      <c r="YB31" s="27"/>
      <c r="YC31" s="27"/>
      <c r="YD31" s="27"/>
      <c r="YE31" s="27"/>
      <c r="YF31" s="27"/>
      <c r="YG31" s="27"/>
      <c r="YH31" s="27"/>
      <c r="YI31" s="27"/>
      <c r="YJ31" s="27"/>
      <c r="YK31" s="27"/>
      <c r="YL31" s="27"/>
      <c r="YM31" s="27"/>
      <c r="YN31" s="27"/>
      <c r="YO31" s="27"/>
      <c r="YP31" s="27"/>
      <c r="YQ31" s="27"/>
      <c r="YR31" s="27"/>
      <c r="YS31" s="27"/>
      <c r="YT31" s="27"/>
      <c r="YU31" s="27"/>
      <c r="YV31" s="27"/>
      <c r="YW31" s="27"/>
      <c r="YX31" s="27"/>
      <c r="YY31" s="27"/>
      <c r="YZ31" s="27"/>
      <c r="ZA31" s="27"/>
      <c r="ZB31" s="27"/>
      <c r="ZC31" s="27"/>
      <c r="ZD31" s="27"/>
      <c r="ZE31" s="27"/>
      <c r="ZF31" s="27"/>
      <c r="ZG31" s="27"/>
      <c r="ZH31" s="27"/>
      <c r="ZI31" s="27"/>
      <c r="ZJ31" s="27"/>
      <c r="ZK31" s="27"/>
      <c r="ZL31" s="27"/>
      <c r="ZM31" s="27"/>
      <c r="ZN31" s="27"/>
      <c r="ZO31" s="27"/>
      <c r="ZP31" s="27"/>
      <c r="ZQ31" s="27"/>
      <c r="ZR31" s="27"/>
      <c r="ZS31" s="27"/>
      <c r="ZT31" s="27"/>
      <c r="ZU31" s="27"/>
      <c r="ZV31" s="27"/>
      <c r="ZW31" s="27"/>
      <c r="ZX31" s="27"/>
      <c r="ZY31" s="27"/>
      <c r="ZZ31" s="27"/>
      <c r="AAA31" s="27"/>
      <c r="AAB31" s="27"/>
      <c r="AAC31" s="27"/>
      <c r="AAD31" s="27"/>
      <c r="AAE31" s="27"/>
      <c r="AAF31" s="27"/>
      <c r="AAG31" s="27"/>
      <c r="AAH31" s="27"/>
      <c r="AAI31" s="27"/>
      <c r="AAJ31" s="27"/>
      <c r="AAK31" s="27"/>
      <c r="AAL31" s="27"/>
      <c r="AAM31" s="27"/>
      <c r="AAN31" s="27"/>
      <c r="AAO31" s="27"/>
      <c r="AAP31" s="27"/>
      <c r="AAQ31" s="27"/>
      <c r="AAR31" s="27"/>
      <c r="AAS31" s="27"/>
      <c r="AAT31" s="27"/>
      <c r="AAU31" s="27"/>
      <c r="AAV31" s="27"/>
      <c r="AAW31" s="27"/>
      <c r="AAX31" s="27"/>
      <c r="AAY31" s="27"/>
      <c r="AAZ31" s="27"/>
      <c r="ABA31" s="27"/>
      <c r="ABB31" s="27"/>
      <c r="ABC31" s="27"/>
      <c r="ABD31" s="27"/>
      <c r="ABE31" s="27"/>
      <c r="ABF31" s="27"/>
      <c r="ABG31" s="27"/>
      <c r="ABH31" s="27"/>
      <c r="ABI31" s="27"/>
      <c r="ABJ31" s="27"/>
      <c r="ABK31" s="27"/>
      <c r="ABL31" s="27"/>
      <c r="ABM31" s="27"/>
      <c r="ABN31" s="27"/>
      <c r="ABO31" s="27"/>
      <c r="ABP31" s="27"/>
      <c r="ABQ31" s="27"/>
      <c r="ABR31" s="27"/>
      <c r="ABS31" s="27"/>
      <c r="ABT31" s="27"/>
      <c r="ABU31" s="27"/>
      <c r="ABV31" s="27"/>
      <c r="ABW31" s="27"/>
      <c r="ABX31" s="27"/>
      <c r="ABY31" s="27"/>
      <c r="ABZ31" s="27"/>
      <c r="ACA31" s="27"/>
      <c r="ACB31" s="27"/>
      <c r="ACC31" s="27"/>
      <c r="ACD31" s="27"/>
      <c r="ACE31" s="27"/>
      <c r="ACF31" s="27"/>
      <c r="ACG31" s="27"/>
      <c r="ACH31" s="27"/>
      <c r="ACI31" s="27"/>
      <c r="ACJ31" s="27"/>
      <c r="ACK31" s="27"/>
      <c r="ACL31" s="27"/>
      <c r="ACM31" s="27"/>
      <c r="ACN31" s="27"/>
      <c r="ACO31" s="27"/>
      <c r="ACP31" s="27"/>
      <c r="ACQ31" s="27"/>
      <c r="ACR31" s="27"/>
      <c r="ACS31" s="27"/>
      <c r="ACT31" s="27"/>
      <c r="ACU31" s="27"/>
      <c r="ACV31" s="27"/>
      <c r="ACW31" s="27"/>
      <c r="ACX31" s="27"/>
      <c r="ACY31" s="27"/>
      <c r="ACZ31" s="27"/>
      <c r="ADA31" s="27"/>
      <c r="ADB31" s="27"/>
      <c r="ADC31" s="27"/>
      <c r="ADD31" s="27"/>
      <c r="ADE31" s="27"/>
      <c r="ADF31" s="27"/>
      <c r="ADG31" s="27"/>
      <c r="ADH31" s="27"/>
      <c r="ADI31" s="27"/>
      <c r="ADJ31" s="27"/>
      <c r="ADK31" s="27"/>
      <c r="ADL31" s="27"/>
      <c r="ADM31" s="27"/>
      <c r="ADN31" s="27"/>
      <c r="ADO31" s="27"/>
      <c r="ADP31" s="27"/>
      <c r="ADQ31" s="27"/>
      <c r="ADR31" s="27"/>
      <c r="ADS31" s="27"/>
      <c r="ADT31" s="27"/>
      <c r="ADU31" s="27"/>
      <c r="ADV31" s="27"/>
      <c r="ADW31" s="27"/>
      <c r="ADX31" s="27"/>
      <c r="ADY31" s="27"/>
      <c r="ADZ31" s="27"/>
      <c r="AEA31" s="27"/>
      <c r="AEB31" s="27"/>
      <c r="AEC31" s="27"/>
      <c r="AED31" s="27"/>
      <c r="AEE31" s="27"/>
      <c r="AEF31" s="27"/>
      <c r="AEG31" s="27"/>
      <c r="AEH31" s="27"/>
      <c r="AEI31" s="27"/>
      <c r="AEJ31" s="27"/>
      <c r="AEK31" s="27"/>
      <c r="AEL31" s="27"/>
      <c r="AEM31" s="27"/>
      <c r="AEN31" s="27"/>
      <c r="AEO31" s="27"/>
      <c r="AEP31" s="27"/>
      <c r="AEQ31" s="27"/>
      <c r="AER31" s="27"/>
      <c r="AES31" s="27"/>
      <c r="AET31" s="27"/>
      <c r="AEU31" s="27"/>
      <c r="AEV31" s="27"/>
      <c r="AEW31" s="27"/>
      <c r="AEX31" s="27"/>
      <c r="AEY31" s="27"/>
      <c r="AEZ31" s="27"/>
      <c r="AFA31" s="27"/>
      <c r="AFB31" s="27"/>
      <c r="AFC31" s="27"/>
      <c r="AFD31" s="27"/>
      <c r="AFE31" s="27"/>
      <c r="AFF31" s="27"/>
      <c r="AFG31" s="27"/>
      <c r="AFH31" s="27"/>
      <c r="AFI31" s="27"/>
      <c r="AFJ31" s="27"/>
      <c r="AFK31" s="27"/>
      <c r="AFL31" s="27"/>
      <c r="AFM31" s="27"/>
      <c r="AFN31" s="27"/>
      <c r="AFO31" s="27"/>
      <c r="AFP31" s="27"/>
      <c r="AFQ31" s="27"/>
      <c r="AFR31" s="27"/>
      <c r="AFS31" s="27"/>
      <c r="AFT31" s="27"/>
      <c r="AFU31" s="27"/>
      <c r="AFV31" s="27"/>
      <c r="AFW31" s="27"/>
      <c r="AFX31" s="27"/>
      <c r="AFY31" s="27"/>
      <c r="AFZ31" s="27"/>
      <c r="AGA31" s="27"/>
      <c r="AGB31" s="27"/>
      <c r="AGC31" s="27"/>
      <c r="AGD31" s="27"/>
      <c r="AGE31" s="27"/>
      <c r="AGF31" s="27"/>
      <c r="AGG31" s="27"/>
      <c r="AGH31" s="27"/>
      <c r="AGI31" s="27"/>
      <c r="AGJ31" s="27"/>
      <c r="AGK31" s="27"/>
      <c r="AGL31" s="27"/>
      <c r="AGM31" s="27"/>
      <c r="AGN31" s="27"/>
      <c r="AGO31" s="27"/>
      <c r="AGP31" s="27"/>
      <c r="AGQ31" s="27"/>
      <c r="AGR31" s="27"/>
      <c r="AGS31" s="27"/>
      <c r="AGT31" s="27"/>
      <c r="AGU31" s="27"/>
      <c r="AGV31" s="27"/>
      <c r="AGW31" s="27"/>
      <c r="AGX31" s="27"/>
      <c r="AGY31" s="27"/>
      <c r="AGZ31" s="27"/>
      <c r="AHA31" s="27"/>
      <c r="AHB31" s="27"/>
      <c r="AHC31" s="27"/>
      <c r="AHD31" s="27"/>
      <c r="AHE31" s="27"/>
      <c r="AHF31" s="27"/>
      <c r="AHG31" s="27"/>
      <c r="AHH31" s="27"/>
      <c r="AHI31" s="27"/>
      <c r="AHJ31" s="27"/>
      <c r="AHK31" s="27"/>
      <c r="AHL31" s="27"/>
      <c r="AHM31" s="27"/>
      <c r="AHN31" s="27"/>
      <c r="AHO31" s="27"/>
      <c r="AHP31" s="27"/>
      <c r="AHQ31" s="27"/>
      <c r="AHR31" s="27"/>
      <c r="AHS31" s="27"/>
      <c r="AHT31" s="27"/>
      <c r="AHU31" s="27"/>
      <c r="AHV31" s="27"/>
      <c r="AHW31" s="27"/>
      <c r="AHX31" s="27"/>
      <c r="AHY31" s="27"/>
      <c r="AHZ31" s="27"/>
      <c r="AIA31" s="27"/>
      <c r="AIB31" s="27"/>
      <c r="AIC31" s="27"/>
      <c r="AID31" s="27"/>
      <c r="AIE31" s="27"/>
      <c r="AIF31" s="27"/>
      <c r="AIG31" s="27"/>
      <c r="AIH31" s="27"/>
      <c r="AII31" s="27"/>
      <c r="AIJ31" s="27"/>
      <c r="AIK31" s="27"/>
      <c r="AIL31" s="27"/>
      <c r="AIM31" s="27"/>
      <c r="AIN31" s="27"/>
      <c r="AIO31" s="27"/>
      <c r="AIP31" s="27"/>
      <c r="AIQ31" s="27"/>
      <c r="AIR31" s="27"/>
      <c r="AIS31" s="27"/>
      <c r="AIT31" s="27"/>
      <c r="AIU31" s="27"/>
      <c r="AIV31" s="27"/>
      <c r="AIW31" s="27"/>
      <c r="AIX31" s="27"/>
      <c r="AIY31" s="27"/>
      <c r="AIZ31" s="27"/>
      <c r="AJA31" s="27"/>
      <c r="AJB31" s="27"/>
      <c r="AJC31" s="27"/>
      <c r="AJD31" s="27"/>
      <c r="AJE31" s="27"/>
      <c r="AJF31" s="27"/>
      <c r="AJG31" s="27"/>
      <c r="AJH31" s="27"/>
      <c r="AJI31" s="27"/>
      <c r="AJJ31" s="27"/>
      <c r="AJK31" s="27"/>
      <c r="AJL31" s="27"/>
      <c r="AJM31" s="27"/>
      <c r="AJN31" s="27"/>
      <c r="AJO31" s="27"/>
      <c r="AJP31" s="27"/>
      <c r="AJQ31" s="27"/>
      <c r="AJR31" s="27"/>
      <c r="AJS31" s="27"/>
      <c r="AJT31" s="27"/>
      <c r="AJU31" s="27"/>
      <c r="AJV31" s="27"/>
      <c r="AJW31" s="27"/>
      <c r="AJX31" s="27"/>
      <c r="AJY31" s="27"/>
      <c r="AJZ31" s="27"/>
      <c r="AKA31" s="27"/>
      <c r="AKB31" s="27"/>
      <c r="AKC31" s="27"/>
      <c r="AKD31" s="27"/>
      <c r="AKE31" s="27"/>
      <c r="AKF31" s="27"/>
      <c r="AKG31" s="27"/>
      <c r="AKH31" s="27"/>
      <c r="AKI31" s="27"/>
      <c r="AKJ31" s="27"/>
      <c r="AKK31" s="27"/>
      <c r="AKL31" s="27"/>
      <c r="AKM31" s="27"/>
      <c r="AKN31" s="27"/>
      <c r="AKO31" s="27"/>
      <c r="AKP31" s="27"/>
      <c r="AKQ31" s="27"/>
      <c r="AKR31" s="27"/>
      <c r="AKS31" s="27"/>
      <c r="AKT31" s="27"/>
      <c r="AKU31" s="27"/>
      <c r="AKV31" s="27"/>
      <c r="AKW31" s="27"/>
      <c r="AKX31" s="27"/>
      <c r="AKY31" s="27"/>
      <c r="AKZ31" s="27"/>
      <c r="ALA31" s="27"/>
      <c r="ALB31" s="27"/>
      <c r="ALC31" s="27"/>
      <c r="ALD31" s="27"/>
      <c r="ALE31" s="27"/>
      <c r="ALF31" s="27"/>
      <c r="ALG31" s="27"/>
      <c r="ALH31" s="27"/>
      <c r="ALI31" s="27"/>
      <c r="ALJ31" s="27"/>
      <c r="ALK31" s="27"/>
      <c r="ALL31" s="27"/>
      <c r="ALM31" s="27"/>
      <c r="ALN31" s="27"/>
      <c r="ALO31" s="27"/>
      <c r="ALP31" s="27"/>
      <c r="ALQ31" s="27"/>
      <c r="ALR31" s="27"/>
      <c r="ALS31" s="27"/>
      <c r="ALT31" s="27"/>
      <c r="ALU31" s="27"/>
      <c r="ALV31" s="27"/>
      <c r="ALW31" s="27"/>
      <c r="ALX31" s="27"/>
      <c r="ALY31" s="27"/>
      <c r="ALZ31" s="27"/>
      <c r="AMA31" s="27"/>
      <c r="AMB31" s="27"/>
      <c r="AMC31" s="27"/>
      <c r="AMD31" s="27"/>
      <c r="AME31" s="27"/>
      <c r="AMF31" s="27"/>
      <c r="AMG31" s="27"/>
      <c r="AMH31" s="27"/>
    </row>
    <row r="32" spans="1:1022" customFormat="1" ht="30.75" customHeight="1" x14ac:dyDescent="0.25">
      <c r="A32" s="195"/>
      <c r="B32" s="196"/>
      <c r="C32" s="196"/>
      <c r="D32" s="196"/>
      <c r="E32" s="195"/>
      <c r="F32" s="198"/>
      <c r="G32" s="195"/>
      <c r="H32" s="97" t="s">
        <v>1584</v>
      </c>
      <c r="I32" s="74" t="s">
        <v>1585</v>
      </c>
      <c r="J32" s="65"/>
      <c r="K32" s="66">
        <v>1.72</v>
      </c>
      <c r="L32" s="67">
        <f t="shared" ref="L32:L34" si="2">ROUND((K32-(K32*10/110)),2)</f>
        <v>1.56</v>
      </c>
      <c r="M32" s="68"/>
      <c r="N32" s="69"/>
      <c r="O32" s="70"/>
      <c r="P32" s="71"/>
      <c r="Q32" s="71"/>
      <c r="R32" s="95"/>
      <c r="S32" s="56"/>
      <c r="T32" s="192"/>
      <c r="U32" s="200"/>
      <c r="V32" s="192"/>
      <c r="W32" s="202"/>
      <c r="X32" s="202"/>
      <c r="Y32" s="203"/>
      <c r="Z32" s="204"/>
      <c r="AA32" s="191"/>
      <c r="AB32" s="62"/>
      <c r="AC32" s="62"/>
      <c r="AD32" s="62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  <c r="IX32" s="27"/>
      <c r="IY32" s="27"/>
      <c r="IZ32" s="27"/>
      <c r="JA32" s="27"/>
      <c r="JB32" s="27"/>
      <c r="JC32" s="27"/>
      <c r="JD32" s="27"/>
      <c r="JE32" s="27"/>
      <c r="JF32" s="27"/>
      <c r="JG32" s="27"/>
      <c r="JH32" s="27"/>
      <c r="JI32" s="27"/>
      <c r="JJ32" s="27"/>
      <c r="JK32" s="27"/>
      <c r="JL32" s="27"/>
      <c r="JM32" s="27"/>
      <c r="JN32" s="27"/>
      <c r="JO32" s="27"/>
      <c r="JP32" s="27"/>
      <c r="JQ32" s="27"/>
      <c r="JR32" s="27"/>
      <c r="JS32" s="27"/>
      <c r="JT32" s="27"/>
      <c r="JU32" s="27"/>
      <c r="JV32" s="27"/>
      <c r="JW32" s="27"/>
      <c r="JX32" s="27"/>
      <c r="JY32" s="27"/>
      <c r="JZ32" s="27"/>
      <c r="KA32" s="27"/>
      <c r="KB32" s="27"/>
      <c r="KC32" s="27"/>
      <c r="KD32" s="27"/>
      <c r="KE32" s="27"/>
      <c r="KF32" s="27"/>
      <c r="KG32" s="27"/>
      <c r="KH32" s="27"/>
      <c r="KI32" s="27"/>
      <c r="KJ32" s="27"/>
      <c r="KK32" s="27"/>
      <c r="KL32" s="27"/>
      <c r="KM32" s="27"/>
      <c r="KN32" s="27"/>
      <c r="KO32" s="27"/>
      <c r="KP32" s="27"/>
      <c r="KQ32" s="27"/>
      <c r="KR32" s="27"/>
      <c r="KS32" s="27"/>
      <c r="KT32" s="27"/>
      <c r="KU32" s="27"/>
      <c r="KV32" s="27"/>
      <c r="KW32" s="27"/>
      <c r="KX32" s="27"/>
      <c r="KY32" s="27"/>
      <c r="KZ32" s="27"/>
      <c r="LA32" s="27"/>
      <c r="LB32" s="27"/>
      <c r="LC32" s="27"/>
      <c r="LD32" s="27"/>
      <c r="LE32" s="27"/>
      <c r="LF32" s="27"/>
      <c r="LG32" s="27"/>
      <c r="LH32" s="27"/>
      <c r="LI32" s="27"/>
      <c r="LJ32" s="27"/>
      <c r="LK32" s="27"/>
      <c r="LL32" s="27"/>
      <c r="LM32" s="27"/>
      <c r="LN32" s="27"/>
      <c r="LO32" s="27"/>
      <c r="LP32" s="27"/>
      <c r="LQ32" s="27"/>
      <c r="LR32" s="27"/>
      <c r="LS32" s="27"/>
      <c r="LT32" s="27"/>
      <c r="LU32" s="27"/>
      <c r="LV32" s="27"/>
      <c r="LW32" s="27"/>
      <c r="LX32" s="27"/>
      <c r="LY32" s="27"/>
      <c r="LZ32" s="27"/>
      <c r="MA32" s="27"/>
      <c r="MB32" s="27"/>
      <c r="MC32" s="27"/>
      <c r="MD32" s="27"/>
      <c r="ME32" s="27"/>
      <c r="MF32" s="27"/>
      <c r="MG32" s="27"/>
      <c r="MH32" s="27"/>
      <c r="MI32" s="27"/>
      <c r="MJ32" s="27"/>
      <c r="MK32" s="27"/>
      <c r="ML32" s="27"/>
      <c r="MM32" s="27"/>
      <c r="MN32" s="27"/>
      <c r="MO32" s="27"/>
      <c r="MP32" s="27"/>
      <c r="MQ32" s="27"/>
      <c r="MR32" s="27"/>
      <c r="MS32" s="27"/>
      <c r="MT32" s="27"/>
      <c r="MU32" s="27"/>
      <c r="MV32" s="27"/>
      <c r="MW32" s="27"/>
      <c r="MX32" s="27"/>
      <c r="MY32" s="27"/>
      <c r="MZ32" s="27"/>
      <c r="NA32" s="27"/>
      <c r="NB32" s="27"/>
      <c r="NC32" s="27"/>
      <c r="ND32" s="27"/>
      <c r="NE32" s="27"/>
      <c r="NF32" s="27"/>
      <c r="NG32" s="27"/>
      <c r="NH32" s="27"/>
      <c r="NI32" s="27"/>
      <c r="NJ32" s="27"/>
      <c r="NK32" s="27"/>
      <c r="NL32" s="27"/>
      <c r="NM32" s="27"/>
      <c r="NN32" s="27"/>
      <c r="NO32" s="27"/>
      <c r="NP32" s="27"/>
      <c r="NQ32" s="27"/>
      <c r="NR32" s="27"/>
      <c r="NS32" s="27"/>
      <c r="NT32" s="27"/>
      <c r="NU32" s="27"/>
      <c r="NV32" s="27"/>
      <c r="NW32" s="27"/>
      <c r="NX32" s="27"/>
      <c r="NY32" s="27"/>
      <c r="NZ32" s="27"/>
      <c r="OA32" s="27"/>
      <c r="OB32" s="27"/>
      <c r="OC32" s="27"/>
      <c r="OD32" s="27"/>
      <c r="OE32" s="27"/>
      <c r="OF32" s="27"/>
      <c r="OG32" s="27"/>
      <c r="OH32" s="27"/>
      <c r="OI32" s="27"/>
      <c r="OJ32" s="27"/>
      <c r="OK32" s="27"/>
      <c r="OL32" s="27"/>
      <c r="OM32" s="27"/>
      <c r="ON32" s="27"/>
      <c r="OO32" s="27"/>
      <c r="OP32" s="27"/>
      <c r="OQ32" s="27"/>
      <c r="OR32" s="27"/>
      <c r="OS32" s="27"/>
      <c r="OT32" s="27"/>
      <c r="OU32" s="27"/>
      <c r="OV32" s="27"/>
      <c r="OW32" s="27"/>
      <c r="OX32" s="27"/>
      <c r="OY32" s="27"/>
      <c r="OZ32" s="27"/>
      <c r="PA32" s="27"/>
      <c r="PB32" s="27"/>
      <c r="PC32" s="27"/>
      <c r="PD32" s="27"/>
      <c r="PE32" s="27"/>
      <c r="PF32" s="27"/>
      <c r="PG32" s="27"/>
      <c r="PH32" s="27"/>
      <c r="PI32" s="27"/>
      <c r="PJ32" s="27"/>
      <c r="PK32" s="27"/>
      <c r="PL32" s="27"/>
      <c r="PM32" s="27"/>
      <c r="PN32" s="27"/>
      <c r="PO32" s="27"/>
      <c r="PP32" s="27"/>
      <c r="PQ32" s="27"/>
      <c r="PR32" s="27"/>
      <c r="PS32" s="27"/>
      <c r="PT32" s="27"/>
      <c r="PU32" s="27"/>
      <c r="PV32" s="27"/>
      <c r="PW32" s="27"/>
      <c r="PX32" s="27"/>
      <c r="PY32" s="27"/>
      <c r="PZ32" s="27"/>
      <c r="QA32" s="27"/>
      <c r="QB32" s="27"/>
      <c r="QC32" s="27"/>
      <c r="QD32" s="27"/>
      <c r="QE32" s="27"/>
      <c r="QF32" s="27"/>
      <c r="QG32" s="27"/>
      <c r="QH32" s="27"/>
      <c r="QI32" s="27"/>
      <c r="QJ32" s="27"/>
      <c r="QK32" s="27"/>
      <c r="QL32" s="27"/>
      <c r="QM32" s="27"/>
      <c r="QN32" s="27"/>
      <c r="QO32" s="27"/>
      <c r="QP32" s="27"/>
      <c r="QQ32" s="27"/>
      <c r="QR32" s="27"/>
      <c r="QS32" s="27"/>
      <c r="QT32" s="27"/>
      <c r="QU32" s="27"/>
      <c r="QV32" s="27"/>
      <c r="QW32" s="27"/>
      <c r="QX32" s="27"/>
      <c r="QY32" s="27"/>
      <c r="QZ32" s="27"/>
      <c r="RA32" s="27"/>
      <c r="RB32" s="27"/>
      <c r="RC32" s="27"/>
      <c r="RD32" s="27"/>
      <c r="RE32" s="27"/>
      <c r="RF32" s="27"/>
      <c r="RG32" s="27"/>
      <c r="RH32" s="27"/>
      <c r="RI32" s="27"/>
      <c r="RJ32" s="27"/>
      <c r="RK32" s="27"/>
      <c r="RL32" s="27"/>
      <c r="RM32" s="27"/>
      <c r="RN32" s="27"/>
      <c r="RO32" s="27"/>
      <c r="RP32" s="27"/>
      <c r="RQ32" s="27"/>
      <c r="RR32" s="27"/>
      <c r="RS32" s="27"/>
      <c r="RT32" s="27"/>
      <c r="RU32" s="27"/>
      <c r="RV32" s="27"/>
      <c r="RW32" s="27"/>
      <c r="RX32" s="27"/>
      <c r="RY32" s="27"/>
      <c r="RZ32" s="27"/>
      <c r="SA32" s="27"/>
      <c r="SB32" s="27"/>
      <c r="SC32" s="27"/>
      <c r="SD32" s="27"/>
      <c r="SE32" s="27"/>
      <c r="SF32" s="27"/>
      <c r="SG32" s="27"/>
      <c r="SH32" s="27"/>
      <c r="SI32" s="27"/>
      <c r="SJ32" s="27"/>
      <c r="SK32" s="27"/>
      <c r="SL32" s="27"/>
      <c r="SM32" s="27"/>
      <c r="SN32" s="27"/>
      <c r="SO32" s="27"/>
      <c r="SP32" s="27"/>
      <c r="SQ32" s="27"/>
      <c r="SR32" s="27"/>
      <c r="SS32" s="27"/>
      <c r="ST32" s="27"/>
      <c r="SU32" s="27"/>
      <c r="SV32" s="27"/>
      <c r="SW32" s="27"/>
      <c r="SX32" s="27"/>
      <c r="SY32" s="27"/>
      <c r="SZ32" s="27"/>
      <c r="TA32" s="27"/>
      <c r="TB32" s="27"/>
      <c r="TC32" s="27"/>
      <c r="TD32" s="27"/>
      <c r="TE32" s="27"/>
      <c r="TF32" s="27"/>
      <c r="TG32" s="27"/>
      <c r="TH32" s="27"/>
      <c r="TI32" s="27"/>
      <c r="TJ32" s="27"/>
      <c r="TK32" s="27"/>
      <c r="TL32" s="27"/>
      <c r="TM32" s="27"/>
      <c r="TN32" s="27"/>
      <c r="TO32" s="27"/>
      <c r="TP32" s="27"/>
      <c r="TQ32" s="27"/>
      <c r="TR32" s="27"/>
      <c r="TS32" s="27"/>
      <c r="TT32" s="27"/>
      <c r="TU32" s="27"/>
      <c r="TV32" s="27"/>
      <c r="TW32" s="27"/>
      <c r="TX32" s="27"/>
      <c r="TY32" s="27"/>
      <c r="TZ32" s="27"/>
      <c r="UA32" s="27"/>
      <c r="UB32" s="27"/>
      <c r="UC32" s="27"/>
      <c r="UD32" s="27"/>
      <c r="UE32" s="27"/>
      <c r="UF32" s="27"/>
      <c r="UG32" s="27"/>
      <c r="UH32" s="27"/>
      <c r="UI32" s="27"/>
      <c r="UJ32" s="27"/>
      <c r="UK32" s="27"/>
      <c r="UL32" s="27"/>
      <c r="UM32" s="27"/>
      <c r="UN32" s="27"/>
      <c r="UO32" s="27"/>
      <c r="UP32" s="27"/>
      <c r="UQ32" s="27"/>
      <c r="UR32" s="27"/>
      <c r="US32" s="27"/>
      <c r="UT32" s="27"/>
      <c r="UU32" s="27"/>
      <c r="UV32" s="27"/>
      <c r="UW32" s="27"/>
      <c r="UX32" s="27"/>
      <c r="UY32" s="27"/>
      <c r="UZ32" s="27"/>
      <c r="VA32" s="27"/>
      <c r="VB32" s="27"/>
      <c r="VC32" s="27"/>
      <c r="VD32" s="27"/>
      <c r="VE32" s="27"/>
      <c r="VF32" s="27"/>
      <c r="VG32" s="27"/>
      <c r="VH32" s="27"/>
      <c r="VI32" s="27"/>
      <c r="VJ32" s="27"/>
      <c r="VK32" s="27"/>
      <c r="VL32" s="27"/>
      <c r="VM32" s="27"/>
      <c r="VN32" s="27"/>
      <c r="VO32" s="27"/>
      <c r="VP32" s="27"/>
      <c r="VQ32" s="27"/>
      <c r="VR32" s="27"/>
      <c r="VS32" s="27"/>
      <c r="VT32" s="27"/>
      <c r="VU32" s="27"/>
      <c r="VV32" s="27"/>
      <c r="VW32" s="27"/>
      <c r="VX32" s="27"/>
      <c r="VY32" s="27"/>
      <c r="VZ32" s="27"/>
      <c r="WA32" s="27"/>
      <c r="WB32" s="27"/>
      <c r="WC32" s="27"/>
      <c r="WD32" s="27"/>
      <c r="WE32" s="27"/>
      <c r="WF32" s="27"/>
      <c r="WG32" s="27"/>
      <c r="WH32" s="27"/>
      <c r="WI32" s="27"/>
      <c r="WJ32" s="27"/>
      <c r="WK32" s="27"/>
      <c r="WL32" s="27"/>
      <c r="WM32" s="27"/>
      <c r="WN32" s="27"/>
      <c r="WO32" s="27"/>
      <c r="WP32" s="27"/>
      <c r="WQ32" s="27"/>
      <c r="WR32" s="27"/>
      <c r="WS32" s="27"/>
      <c r="WT32" s="27"/>
      <c r="WU32" s="27"/>
      <c r="WV32" s="27"/>
      <c r="WW32" s="27"/>
      <c r="WX32" s="27"/>
      <c r="WY32" s="27"/>
      <c r="WZ32" s="27"/>
      <c r="XA32" s="27"/>
      <c r="XB32" s="27"/>
      <c r="XC32" s="27"/>
      <c r="XD32" s="27"/>
      <c r="XE32" s="27"/>
      <c r="XF32" s="27"/>
      <c r="XG32" s="27"/>
      <c r="XH32" s="27"/>
      <c r="XI32" s="27"/>
      <c r="XJ32" s="27"/>
      <c r="XK32" s="27"/>
      <c r="XL32" s="27"/>
      <c r="XM32" s="27"/>
      <c r="XN32" s="27"/>
      <c r="XO32" s="27"/>
      <c r="XP32" s="27"/>
      <c r="XQ32" s="27"/>
      <c r="XR32" s="27"/>
      <c r="XS32" s="27"/>
      <c r="XT32" s="27"/>
      <c r="XU32" s="27"/>
      <c r="XV32" s="27"/>
      <c r="XW32" s="27"/>
      <c r="XX32" s="27"/>
      <c r="XY32" s="27"/>
      <c r="XZ32" s="27"/>
      <c r="YA32" s="27"/>
      <c r="YB32" s="27"/>
      <c r="YC32" s="27"/>
      <c r="YD32" s="27"/>
      <c r="YE32" s="27"/>
      <c r="YF32" s="27"/>
      <c r="YG32" s="27"/>
      <c r="YH32" s="27"/>
      <c r="YI32" s="27"/>
      <c r="YJ32" s="27"/>
      <c r="YK32" s="27"/>
      <c r="YL32" s="27"/>
      <c r="YM32" s="27"/>
      <c r="YN32" s="27"/>
      <c r="YO32" s="27"/>
      <c r="YP32" s="27"/>
      <c r="YQ32" s="27"/>
      <c r="YR32" s="27"/>
      <c r="YS32" s="27"/>
      <c r="YT32" s="27"/>
      <c r="YU32" s="27"/>
      <c r="YV32" s="27"/>
      <c r="YW32" s="27"/>
      <c r="YX32" s="27"/>
      <c r="YY32" s="27"/>
      <c r="YZ32" s="27"/>
      <c r="ZA32" s="27"/>
      <c r="ZB32" s="27"/>
      <c r="ZC32" s="27"/>
      <c r="ZD32" s="27"/>
      <c r="ZE32" s="27"/>
      <c r="ZF32" s="27"/>
      <c r="ZG32" s="27"/>
      <c r="ZH32" s="27"/>
      <c r="ZI32" s="27"/>
      <c r="ZJ32" s="27"/>
      <c r="ZK32" s="27"/>
      <c r="ZL32" s="27"/>
      <c r="ZM32" s="27"/>
      <c r="ZN32" s="27"/>
      <c r="ZO32" s="27"/>
      <c r="ZP32" s="27"/>
      <c r="ZQ32" s="27"/>
      <c r="ZR32" s="27"/>
      <c r="ZS32" s="27"/>
      <c r="ZT32" s="27"/>
      <c r="ZU32" s="27"/>
      <c r="ZV32" s="27"/>
      <c r="ZW32" s="27"/>
      <c r="ZX32" s="27"/>
      <c r="ZY32" s="27"/>
      <c r="ZZ32" s="27"/>
      <c r="AAA32" s="27"/>
      <c r="AAB32" s="27"/>
      <c r="AAC32" s="27"/>
      <c r="AAD32" s="27"/>
      <c r="AAE32" s="27"/>
      <c r="AAF32" s="27"/>
      <c r="AAG32" s="27"/>
      <c r="AAH32" s="27"/>
      <c r="AAI32" s="27"/>
      <c r="AAJ32" s="27"/>
      <c r="AAK32" s="27"/>
      <c r="AAL32" s="27"/>
      <c r="AAM32" s="27"/>
      <c r="AAN32" s="27"/>
      <c r="AAO32" s="27"/>
      <c r="AAP32" s="27"/>
      <c r="AAQ32" s="27"/>
      <c r="AAR32" s="27"/>
      <c r="AAS32" s="27"/>
      <c r="AAT32" s="27"/>
      <c r="AAU32" s="27"/>
      <c r="AAV32" s="27"/>
      <c r="AAW32" s="27"/>
      <c r="AAX32" s="27"/>
      <c r="AAY32" s="27"/>
      <c r="AAZ32" s="27"/>
      <c r="ABA32" s="27"/>
      <c r="ABB32" s="27"/>
      <c r="ABC32" s="27"/>
      <c r="ABD32" s="27"/>
      <c r="ABE32" s="27"/>
      <c r="ABF32" s="27"/>
      <c r="ABG32" s="27"/>
      <c r="ABH32" s="27"/>
      <c r="ABI32" s="27"/>
      <c r="ABJ32" s="27"/>
      <c r="ABK32" s="27"/>
      <c r="ABL32" s="27"/>
      <c r="ABM32" s="27"/>
      <c r="ABN32" s="27"/>
      <c r="ABO32" s="27"/>
      <c r="ABP32" s="27"/>
      <c r="ABQ32" s="27"/>
      <c r="ABR32" s="27"/>
      <c r="ABS32" s="27"/>
      <c r="ABT32" s="27"/>
      <c r="ABU32" s="27"/>
      <c r="ABV32" s="27"/>
      <c r="ABW32" s="27"/>
      <c r="ABX32" s="27"/>
      <c r="ABY32" s="27"/>
      <c r="ABZ32" s="27"/>
      <c r="ACA32" s="27"/>
      <c r="ACB32" s="27"/>
      <c r="ACC32" s="27"/>
      <c r="ACD32" s="27"/>
      <c r="ACE32" s="27"/>
      <c r="ACF32" s="27"/>
      <c r="ACG32" s="27"/>
      <c r="ACH32" s="27"/>
      <c r="ACI32" s="27"/>
      <c r="ACJ32" s="27"/>
      <c r="ACK32" s="27"/>
      <c r="ACL32" s="27"/>
      <c r="ACM32" s="27"/>
      <c r="ACN32" s="27"/>
      <c r="ACO32" s="27"/>
      <c r="ACP32" s="27"/>
      <c r="ACQ32" s="27"/>
      <c r="ACR32" s="27"/>
      <c r="ACS32" s="27"/>
      <c r="ACT32" s="27"/>
      <c r="ACU32" s="27"/>
      <c r="ACV32" s="27"/>
      <c r="ACW32" s="27"/>
      <c r="ACX32" s="27"/>
      <c r="ACY32" s="27"/>
      <c r="ACZ32" s="27"/>
      <c r="ADA32" s="27"/>
      <c r="ADB32" s="27"/>
      <c r="ADC32" s="27"/>
      <c r="ADD32" s="27"/>
      <c r="ADE32" s="27"/>
      <c r="ADF32" s="27"/>
      <c r="ADG32" s="27"/>
      <c r="ADH32" s="27"/>
      <c r="ADI32" s="27"/>
      <c r="ADJ32" s="27"/>
      <c r="ADK32" s="27"/>
      <c r="ADL32" s="27"/>
      <c r="ADM32" s="27"/>
      <c r="ADN32" s="27"/>
      <c r="ADO32" s="27"/>
      <c r="ADP32" s="27"/>
      <c r="ADQ32" s="27"/>
      <c r="ADR32" s="27"/>
      <c r="ADS32" s="27"/>
      <c r="ADT32" s="27"/>
      <c r="ADU32" s="27"/>
      <c r="ADV32" s="27"/>
      <c r="ADW32" s="27"/>
      <c r="ADX32" s="27"/>
      <c r="ADY32" s="27"/>
      <c r="ADZ32" s="27"/>
      <c r="AEA32" s="27"/>
      <c r="AEB32" s="27"/>
      <c r="AEC32" s="27"/>
      <c r="AED32" s="27"/>
      <c r="AEE32" s="27"/>
      <c r="AEF32" s="27"/>
      <c r="AEG32" s="27"/>
      <c r="AEH32" s="27"/>
      <c r="AEI32" s="27"/>
      <c r="AEJ32" s="27"/>
      <c r="AEK32" s="27"/>
      <c r="AEL32" s="27"/>
      <c r="AEM32" s="27"/>
      <c r="AEN32" s="27"/>
      <c r="AEO32" s="27"/>
      <c r="AEP32" s="27"/>
      <c r="AEQ32" s="27"/>
      <c r="AER32" s="27"/>
      <c r="AES32" s="27"/>
      <c r="AET32" s="27"/>
      <c r="AEU32" s="27"/>
      <c r="AEV32" s="27"/>
      <c r="AEW32" s="27"/>
      <c r="AEX32" s="27"/>
      <c r="AEY32" s="27"/>
      <c r="AEZ32" s="27"/>
      <c r="AFA32" s="27"/>
      <c r="AFB32" s="27"/>
      <c r="AFC32" s="27"/>
      <c r="AFD32" s="27"/>
      <c r="AFE32" s="27"/>
      <c r="AFF32" s="27"/>
      <c r="AFG32" s="27"/>
      <c r="AFH32" s="27"/>
      <c r="AFI32" s="27"/>
      <c r="AFJ32" s="27"/>
      <c r="AFK32" s="27"/>
      <c r="AFL32" s="27"/>
      <c r="AFM32" s="27"/>
      <c r="AFN32" s="27"/>
      <c r="AFO32" s="27"/>
      <c r="AFP32" s="27"/>
      <c r="AFQ32" s="27"/>
      <c r="AFR32" s="27"/>
      <c r="AFS32" s="27"/>
      <c r="AFT32" s="27"/>
      <c r="AFU32" s="27"/>
      <c r="AFV32" s="27"/>
      <c r="AFW32" s="27"/>
      <c r="AFX32" s="27"/>
      <c r="AFY32" s="27"/>
      <c r="AFZ32" s="27"/>
      <c r="AGA32" s="27"/>
      <c r="AGB32" s="27"/>
      <c r="AGC32" s="27"/>
      <c r="AGD32" s="27"/>
      <c r="AGE32" s="27"/>
      <c r="AGF32" s="27"/>
      <c r="AGG32" s="27"/>
      <c r="AGH32" s="27"/>
      <c r="AGI32" s="27"/>
      <c r="AGJ32" s="27"/>
      <c r="AGK32" s="27"/>
      <c r="AGL32" s="27"/>
      <c r="AGM32" s="27"/>
      <c r="AGN32" s="27"/>
      <c r="AGO32" s="27"/>
      <c r="AGP32" s="27"/>
      <c r="AGQ32" s="27"/>
      <c r="AGR32" s="27"/>
      <c r="AGS32" s="27"/>
      <c r="AGT32" s="27"/>
      <c r="AGU32" s="27"/>
      <c r="AGV32" s="27"/>
      <c r="AGW32" s="27"/>
      <c r="AGX32" s="27"/>
      <c r="AGY32" s="27"/>
      <c r="AGZ32" s="27"/>
      <c r="AHA32" s="27"/>
      <c r="AHB32" s="27"/>
      <c r="AHC32" s="27"/>
      <c r="AHD32" s="27"/>
      <c r="AHE32" s="27"/>
      <c r="AHF32" s="27"/>
      <c r="AHG32" s="27"/>
      <c r="AHH32" s="27"/>
      <c r="AHI32" s="27"/>
      <c r="AHJ32" s="27"/>
      <c r="AHK32" s="27"/>
      <c r="AHL32" s="27"/>
      <c r="AHM32" s="27"/>
      <c r="AHN32" s="27"/>
      <c r="AHO32" s="27"/>
      <c r="AHP32" s="27"/>
      <c r="AHQ32" s="27"/>
      <c r="AHR32" s="27"/>
      <c r="AHS32" s="27"/>
      <c r="AHT32" s="27"/>
      <c r="AHU32" s="27"/>
      <c r="AHV32" s="27"/>
      <c r="AHW32" s="27"/>
      <c r="AHX32" s="27"/>
      <c r="AHY32" s="27"/>
      <c r="AHZ32" s="27"/>
      <c r="AIA32" s="27"/>
      <c r="AIB32" s="27"/>
      <c r="AIC32" s="27"/>
      <c r="AID32" s="27"/>
      <c r="AIE32" s="27"/>
      <c r="AIF32" s="27"/>
      <c r="AIG32" s="27"/>
      <c r="AIH32" s="27"/>
      <c r="AII32" s="27"/>
      <c r="AIJ32" s="27"/>
      <c r="AIK32" s="27"/>
      <c r="AIL32" s="27"/>
      <c r="AIM32" s="27"/>
      <c r="AIN32" s="27"/>
      <c r="AIO32" s="27"/>
      <c r="AIP32" s="27"/>
      <c r="AIQ32" s="27"/>
      <c r="AIR32" s="27"/>
      <c r="AIS32" s="27"/>
      <c r="AIT32" s="27"/>
      <c r="AIU32" s="27"/>
      <c r="AIV32" s="27"/>
      <c r="AIW32" s="27"/>
      <c r="AIX32" s="27"/>
      <c r="AIY32" s="27"/>
      <c r="AIZ32" s="27"/>
      <c r="AJA32" s="27"/>
      <c r="AJB32" s="27"/>
      <c r="AJC32" s="27"/>
      <c r="AJD32" s="27"/>
      <c r="AJE32" s="27"/>
      <c r="AJF32" s="27"/>
      <c r="AJG32" s="27"/>
      <c r="AJH32" s="27"/>
      <c r="AJI32" s="27"/>
      <c r="AJJ32" s="27"/>
      <c r="AJK32" s="27"/>
      <c r="AJL32" s="27"/>
      <c r="AJM32" s="27"/>
      <c r="AJN32" s="27"/>
      <c r="AJO32" s="27"/>
      <c r="AJP32" s="27"/>
      <c r="AJQ32" s="27"/>
      <c r="AJR32" s="27"/>
      <c r="AJS32" s="27"/>
      <c r="AJT32" s="27"/>
      <c r="AJU32" s="27"/>
      <c r="AJV32" s="27"/>
      <c r="AJW32" s="27"/>
      <c r="AJX32" s="27"/>
      <c r="AJY32" s="27"/>
      <c r="AJZ32" s="27"/>
      <c r="AKA32" s="27"/>
      <c r="AKB32" s="27"/>
      <c r="AKC32" s="27"/>
      <c r="AKD32" s="27"/>
      <c r="AKE32" s="27"/>
      <c r="AKF32" s="27"/>
      <c r="AKG32" s="27"/>
      <c r="AKH32" s="27"/>
      <c r="AKI32" s="27"/>
      <c r="AKJ32" s="27"/>
      <c r="AKK32" s="27"/>
      <c r="AKL32" s="27"/>
      <c r="AKM32" s="27"/>
      <c r="AKN32" s="27"/>
      <c r="AKO32" s="27"/>
      <c r="AKP32" s="27"/>
      <c r="AKQ32" s="27"/>
      <c r="AKR32" s="27"/>
      <c r="AKS32" s="27"/>
      <c r="AKT32" s="27"/>
      <c r="AKU32" s="27"/>
      <c r="AKV32" s="27"/>
      <c r="AKW32" s="27"/>
      <c r="AKX32" s="27"/>
      <c r="AKY32" s="27"/>
      <c r="AKZ32" s="27"/>
      <c r="ALA32" s="27"/>
      <c r="ALB32" s="27"/>
      <c r="ALC32" s="27"/>
      <c r="ALD32" s="27"/>
      <c r="ALE32" s="27"/>
      <c r="ALF32" s="27"/>
      <c r="ALG32" s="27"/>
      <c r="ALH32" s="27"/>
      <c r="ALI32" s="27"/>
      <c r="ALJ32" s="27"/>
      <c r="ALK32" s="27"/>
      <c r="ALL32" s="27"/>
      <c r="ALM32" s="27"/>
      <c r="ALN32" s="27"/>
      <c r="ALO32" s="27"/>
      <c r="ALP32" s="27"/>
      <c r="ALQ32" s="27"/>
      <c r="ALR32" s="27"/>
      <c r="ALS32" s="27"/>
      <c r="ALT32" s="27"/>
      <c r="ALU32" s="27"/>
      <c r="ALV32" s="27"/>
      <c r="ALW32" s="27"/>
      <c r="ALX32" s="27"/>
      <c r="ALY32" s="27"/>
      <c r="ALZ32" s="27"/>
      <c r="AMA32" s="27"/>
      <c r="AMB32" s="27"/>
      <c r="AMC32" s="27"/>
      <c r="AMD32" s="27"/>
      <c r="AME32" s="27"/>
      <c r="AMF32" s="27"/>
      <c r="AMG32" s="27"/>
      <c r="AMH32" s="27"/>
    </row>
    <row r="33" spans="1:1022" customFormat="1" ht="30.75" customHeight="1" x14ac:dyDescent="0.25">
      <c r="A33" s="195"/>
      <c r="B33" s="196"/>
      <c r="C33" s="196"/>
      <c r="D33" s="196"/>
      <c r="E33" s="195"/>
      <c r="F33" s="198"/>
      <c r="G33" s="195"/>
      <c r="H33" s="73"/>
      <c r="I33" s="74"/>
      <c r="J33" s="98"/>
      <c r="K33" s="66"/>
      <c r="L33" s="67"/>
      <c r="M33" s="68"/>
      <c r="N33" s="69"/>
      <c r="O33" s="75"/>
      <c r="P33" s="71"/>
      <c r="Q33" s="71"/>
      <c r="R33" s="95"/>
      <c r="S33" s="56"/>
      <c r="T33" s="192"/>
      <c r="U33" s="200"/>
      <c r="V33" s="192"/>
      <c r="W33" s="202"/>
      <c r="X33" s="202"/>
      <c r="Y33" s="203"/>
      <c r="Z33" s="204"/>
      <c r="AA33" s="191"/>
      <c r="AB33" s="62"/>
      <c r="AC33" s="62"/>
      <c r="AD33" s="62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  <c r="IU33" s="27"/>
      <c r="IV33" s="27"/>
      <c r="IW33" s="27"/>
      <c r="IX33" s="27"/>
      <c r="IY33" s="27"/>
      <c r="IZ33" s="27"/>
      <c r="JA33" s="27"/>
      <c r="JB33" s="27"/>
      <c r="JC33" s="27"/>
      <c r="JD33" s="27"/>
      <c r="JE33" s="27"/>
      <c r="JF33" s="27"/>
      <c r="JG33" s="27"/>
      <c r="JH33" s="27"/>
      <c r="JI33" s="27"/>
      <c r="JJ33" s="27"/>
      <c r="JK33" s="27"/>
      <c r="JL33" s="27"/>
      <c r="JM33" s="27"/>
      <c r="JN33" s="27"/>
      <c r="JO33" s="27"/>
      <c r="JP33" s="27"/>
      <c r="JQ33" s="27"/>
      <c r="JR33" s="27"/>
      <c r="JS33" s="27"/>
      <c r="JT33" s="27"/>
      <c r="JU33" s="27"/>
      <c r="JV33" s="27"/>
      <c r="JW33" s="27"/>
      <c r="JX33" s="27"/>
      <c r="JY33" s="27"/>
      <c r="JZ33" s="27"/>
      <c r="KA33" s="27"/>
      <c r="KB33" s="27"/>
      <c r="KC33" s="27"/>
      <c r="KD33" s="27"/>
      <c r="KE33" s="27"/>
      <c r="KF33" s="27"/>
      <c r="KG33" s="27"/>
      <c r="KH33" s="27"/>
      <c r="KI33" s="27"/>
      <c r="KJ33" s="27"/>
      <c r="KK33" s="27"/>
      <c r="KL33" s="27"/>
      <c r="KM33" s="27"/>
      <c r="KN33" s="27"/>
      <c r="KO33" s="27"/>
      <c r="KP33" s="27"/>
      <c r="KQ33" s="27"/>
      <c r="KR33" s="27"/>
      <c r="KS33" s="27"/>
      <c r="KT33" s="27"/>
      <c r="KU33" s="27"/>
      <c r="KV33" s="27"/>
      <c r="KW33" s="27"/>
      <c r="KX33" s="27"/>
      <c r="KY33" s="27"/>
      <c r="KZ33" s="27"/>
      <c r="LA33" s="27"/>
      <c r="LB33" s="27"/>
      <c r="LC33" s="27"/>
      <c r="LD33" s="27"/>
      <c r="LE33" s="27"/>
      <c r="LF33" s="27"/>
      <c r="LG33" s="27"/>
      <c r="LH33" s="27"/>
      <c r="LI33" s="27"/>
      <c r="LJ33" s="27"/>
      <c r="LK33" s="27"/>
      <c r="LL33" s="27"/>
      <c r="LM33" s="27"/>
      <c r="LN33" s="27"/>
      <c r="LO33" s="27"/>
      <c r="LP33" s="27"/>
      <c r="LQ33" s="27"/>
      <c r="LR33" s="27"/>
      <c r="LS33" s="27"/>
      <c r="LT33" s="27"/>
      <c r="LU33" s="27"/>
      <c r="LV33" s="27"/>
      <c r="LW33" s="27"/>
      <c r="LX33" s="27"/>
      <c r="LY33" s="27"/>
      <c r="LZ33" s="27"/>
      <c r="MA33" s="27"/>
      <c r="MB33" s="27"/>
      <c r="MC33" s="27"/>
      <c r="MD33" s="27"/>
      <c r="ME33" s="27"/>
      <c r="MF33" s="27"/>
      <c r="MG33" s="27"/>
      <c r="MH33" s="27"/>
      <c r="MI33" s="27"/>
      <c r="MJ33" s="27"/>
      <c r="MK33" s="27"/>
      <c r="ML33" s="27"/>
      <c r="MM33" s="27"/>
      <c r="MN33" s="27"/>
      <c r="MO33" s="27"/>
      <c r="MP33" s="27"/>
      <c r="MQ33" s="27"/>
      <c r="MR33" s="27"/>
      <c r="MS33" s="27"/>
      <c r="MT33" s="27"/>
      <c r="MU33" s="27"/>
      <c r="MV33" s="27"/>
      <c r="MW33" s="27"/>
      <c r="MX33" s="27"/>
      <c r="MY33" s="27"/>
      <c r="MZ33" s="27"/>
      <c r="NA33" s="27"/>
      <c r="NB33" s="27"/>
      <c r="NC33" s="27"/>
      <c r="ND33" s="27"/>
      <c r="NE33" s="27"/>
      <c r="NF33" s="27"/>
      <c r="NG33" s="27"/>
      <c r="NH33" s="27"/>
      <c r="NI33" s="27"/>
      <c r="NJ33" s="27"/>
      <c r="NK33" s="27"/>
      <c r="NL33" s="27"/>
      <c r="NM33" s="27"/>
      <c r="NN33" s="27"/>
      <c r="NO33" s="27"/>
      <c r="NP33" s="27"/>
      <c r="NQ33" s="27"/>
      <c r="NR33" s="27"/>
      <c r="NS33" s="27"/>
      <c r="NT33" s="27"/>
      <c r="NU33" s="27"/>
      <c r="NV33" s="27"/>
      <c r="NW33" s="27"/>
      <c r="NX33" s="27"/>
      <c r="NY33" s="27"/>
      <c r="NZ33" s="27"/>
      <c r="OA33" s="27"/>
      <c r="OB33" s="27"/>
      <c r="OC33" s="27"/>
      <c r="OD33" s="27"/>
      <c r="OE33" s="27"/>
      <c r="OF33" s="27"/>
      <c r="OG33" s="27"/>
      <c r="OH33" s="27"/>
      <c r="OI33" s="27"/>
      <c r="OJ33" s="27"/>
      <c r="OK33" s="27"/>
      <c r="OL33" s="27"/>
      <c r="OM33" s="27"/>
      <c r="ON33" s="27"/>
      <c r="OO33" s="27"/>
      <c r="OP33" s="27"/>
      <c r="OQ33" s="27"/>
      <c r="OR33" s="27"/>
      <c r="OS33" s="27"/>
      <c r="OT33" s="27"/>
      <c r="OU33" s="27"/>
      <c r="OV33" s="27"/>
      <c r="OW33" s="27"/>
      <c r="OX33" s="27"/>
      <c r="OY33" s="27"/>
      <c r="OZ33" s="27"/>
      <c r="PA33" s="27"/>
      <c r="PB33" s="27"/>
      <c r="PC33" s="27"/>
      <c r="PD33" s="27"/>
      <c r="PE33" s="27"/>
      <c r="PF33" s="27"/>
      <c r="PG33" s="27"/>
      <c r="PH33" s="27"/>
      <c r="PI33" s="27"/>
      <c r="PJ33" s="27"/>
      <c r="PK33" s="27"/>
      <c r="PL33" s="27"/>
      <c r="PM33" s="27"/>
      <c r="PN33" s="27"/>
      <c r="PO33" s="27"/>
      <c r="PP33" s="27"/>
      <c r="PQ33" s="27"/>
      <c r="PR33" s="27"/>
      <c r="PS33" s="27"/>
      <c r="PT33" s="27"/>
      <c r="PU33" s="27"/>
      <c r="PV33" s="27"/>
      <c r="PW33" s="27"/>
      <c r="PX33" s="27"/>
      <c r="PY33" s="27"/>
      <c r="PZ33" s="27"/>
      <c r="QA33" s="27"/>
      <c r="QB33" s="27"/>
      <c r="QC33" s="27"/>
      <c r="QD33" s="27"/>
      <c r="QE33" s="27"/>
      <c r="QF33" s="27"/>
      <c r="QG33" s="27"/>
      <c r="QH33" s="27"/>
      <c r="QI33" s="27"/>
      <c r="QJ33" s="27"/>
      <c r="QK33" s="27"/>
      <c r="QL33" s="27"/>
      <c r="QM33" s="27"/>
      <c r="QN33" s="27"/>
      <c r="QO33" s="27"/>
      <c r="QP33" s="27"/>
      <c r="QQ33" s="27"/>
      <c r="QR33" s="27"/>
      <c r="QS33" s="27"/>
      <c r="QT33" s="27"/>
      <c r="QU33" s="27"/>
      <c r="QV33" s="27"/>
      <c r="QW33" s="27"/>
      <c r="QX33" s="27"/>
      <c r="QY33" s="27"/>
      <c r="QZ33" s="27"/>
      <c r="RA33" s="27"/>
      <c r="RB33" s="27"/>
      <c r="RC33" s="27"/>
      <c r="RD33" s="27"/>
      <c r="RE33" s="27"/>
      <c r="RF33" s="27"/>
      <c r="RG33" s="27"/>
      <c r="RH33" s="27"/>
      <c r="RI33" s="27"/>
      <c r="RJ33" s="27"/>
      <c r="RK33" s="27"/>
      <c r="RL33" s="27"/>
      <c r="RM33" s="27"/>
      <c r="RN33" s="27"/>
      <c r="RO33" s="27"/>
      <c r="RP33" s="27"/>
      <c r="RQ33" s="27"/>
      <c r="RR33" s="27"/>
      <c r="RS33" s="27"/>
      <c r="RT33" s="27"/>
      <c r="RU33" s="27"/>
      <c r="RV33" s="27"/>
      <c r="RW33" s="27"/>
      <c r="RX33" s="27"/>
      <c r="RY33" s="27"/>
      <c r="RZ33" s="27"/>
      <c r="SA33" s="27"/>
      <c r="SB33" s="27"/>
      <c r="SC33" s="27"/>
      <c r="SD33" s="27"/>
      <c r="SE33" s="27"/>
      <c r="SF33" s="27"/>
      <c r="SG33" s="27"/>
      <c r="SH33" s="27"/>
      <c r="SI33" s="27"/>
      <c r="SJ33" s="27"/>
      <c r="SK33" s="27"/>
      <c r="SL33" s="27"/>
      <c r="SM33" s="27"/>
      <c r="SN33" s="27"/>
      <c r="SO33" s="27"/>
      <c r="SP33" s="27"/>
      <c r="SQ33" s="27"/>
      <c r="SR33" s="27"/>
      <c r="SS33" s="27"/>
      <c r="ST33" s="27"/>
      <c r="SU33" s="27"/>
      <c r="SV33" s="27"/>
      <c r="SW33" s="27"/>
      <c r="SX33" s="27"/>
      <c r="SY33" s="27"/>
      <c r="SZ33" s="27"/>
      <c r="TA33" s="27"/>
      <c r="TB33" s="27"/>
      <c r="TC33" s="27"/>
      <c r="TD33" s="27"/>
      <c r="TE33" s="27"/>
      <c r="TF33" s="27"/>
      <c r="TG33" s="27"/>
      <c r="TH33" s="27"/>
      <c r="TI33" s="27"/>
      <c r="TJ33" s="27"/>
      <c r="TK33" s="27"/>
      <c r="TL33" s="27"/>
      <c r="TM33" s="27"/>
      <c r="TN33" s="27"/>
      <c r="TO33" s="27"/>
      <c r="TP33" s="27"/>
      <c r="TQ33" s="27"/>
      <c r="TR33" s="27"/>
      <c r="TS33" s="27"/>
      <c r="TT33" s="27"/>
      <c r="TU33" s="27"/>
      <c r="TV33" s="27"/>
      <c r="TW33" s="27"/>
      <c r="TX33" s="27"/>
      <c r="TY33" s="27"/>
      <c r="TZ33" s="27"/>
      <c r="UA33" s="27"/>
      <c r="UB33" s="27"/>
      <c r="UC33" s="27"/>
      <c r="UD33" s="27"/>
      <c r="UE33" s="27"/>
      <c r="UF33" s="27"/>
      <c r="UG33" s="27"/>
      <c r="UH33" s="27"/>
      <c r="UI33" s="27"/>
      <c r="UJ33" s="27"/>
      <c r="UK33" s="27"/>
      <c r="UL33" s="27"/>
      <c r="UM33" s="27"/>
      <c r="UN33" s="27"/>
      <c r="UO33" s="27"/>
      <c r="UP33" s="27"/>
      <c r="UQ33" s="27"/>
      <c r="UR33" s="27"/>
      <c r="US33" s="27"/>
      <c r="UT33" s="27"/>
      <c r="UU33" s="27"/>
      <c r="UV33" s="27"/>
      <c r="UW33" s="27"/>
      <c r="UX33" s="27"/>
      <c r="UY33" s="27"/>
      <c r="UZ33" s="27"/>
      <c r="VA33" s="27"/>
      <c r="VB33" s="27"/>
      <c r="VC33" s="27"/>
      <c r="VD33" s="27"/>
      <c r="VE33" s="27"/>
      <c r="VF33" s="27"/>
      <c r="VG33" s="27"/>
      <c r="VH33" s="27"/>
      <c r="VI33" s="27"/>
      <c r="VJ33" s="27"/>
      <c r="VK33" s="27"/>
      <c r="VL33" s="27"/>
      <c r="VM33" s="27"/>
      <c r="VN33" s="27"/>
      <c r="VO33" s="27"/>
      <c r="VP33" s="27"/>
      <c r="VQ33" s="27"/>
      <c r="VR33" s="27"/>
      <c r="VS33" s="27"/>
      <c r="VT33" s="27"/>
      <c r="VU33" s="27"/>
      <c r="VV33" s="27"/>
      <c r="VW33" s="27"/>
      <c r="VX33" s="27"/>
      <c r="VY33" s="27"/>
      <c r="VZ33" s="27"/>
      <c r="WA33" s="27"/>
      <c r="WB33" s="27"/>
      <c r="WC33" s="27"/>
      <c r="WD33" s="27"/>
      <c r="WE33" s="27"/>
      <c r="WF33" s="27"/>
      <c r="WG33" s="27"/>
      <c r="WH33" s="27"/>
      <c r="WI33" s="27"/>
      <c r="WJ33" s="27"/>
      <c r="WK33" s="27"/>
      <c r="WL33" s="27"/>
      <c r="WM33" s="27"/>
      <c r="WN33" s="27"/>
      <c r="WO33" s="27"/>
      <c r="WP33" s="27"/>
      <c r="WQ33" s="27"/>
      <c r="WR33" s="27"/>
      <c r="WS33" s="27"/>
      <c r="WT33" s="27"/>
      <c r="WU33" s="27"/>
      <c r="WV33" s="27"/>
      <c r="WW33" s="27"/>
      <c r="WX33" s="27"/>
      <c r="WY33" s="27"/>
      <c r="WZ33" s="27"/>
      <c r="XA33" s="27"/>
      <c r="XB33" s="27"/>
      <c r="XC33" s="27"/>
      <c r="XD33" s="27"/>
      <c r="XE33" s="27"/>
      <c r="XF33" s="27"/>
      <c r="XG33" s="27"/>
      <c r="XH33" s="27"/>
      <c r="XI33" s="27"/>
      <c r="XJ33" s="27"/>
      <c r="XK33" s="27"/>
      <c r="XL33" s="27"/>
      <c r="XM33" s="27"/>
      <c r="XN33" s="27"/>
      <c r="XO33" s="27"/>
      <c r="XP33" s="27"/>
      <c r="XQ33" s="27"/>
      <c r="XR33" s="27"/>
      <c r="XS33" s="27"/>
      <c r="XT33" s="27"/>
      <c r="XU33" s="27"/>
      <c r="XV33" s="27"/>
      <c r="XW33" s="27"/>
      <c r="XX33" s="27"/>
      <c r="XY33" s="27"/>
      <c r="XZ33" s="27"/>
      <c r="YA33" s="27"/>
      <c r="YB33" s="27"/>
      <c r="YC33" s="27"/>
      <c r="YD33" s="27"/>
      <c r="YE33" s="27"/>
      <c r="YF33" s="27"/>
      <c r="YG33" s="27"/>
      <c r="YH33" s="27"/>
      <c r="YI33" s="27"/>
      <c r="YJ33" s="27"/>
      <c r="YK33" s="27"/>
      <c r="YL33" s="27"/>
      <c r="YM33" s="27"/>
      <c r="YN33" s="27"/>
      <c r="YO33" s="27"/>
      <c r="YP33" s="27"/>
      <c r="YQ33" s="27"/>
      <c r="YR33" s="27"/>
      <c r="YS33" s="27"/>
      <c r="YT33" s="27"/>
      <c r="YU33" s="27"/>
      <c r="YV33" s="27"/>
      <c r="YW33" s="27"/>
      <c r="YX33" s="27"/>
      <c r="YY33" s="27"/>
      <c r="YZ33" s="27"/>
      <c r="ZA33" s="27"/>
      <c r="ZB33" s="27"/>
      <c r="ZC33" s="27"/>
      <c r="ZD33" s="27"/>
      <c r="ZE33" s="27"/>
      <c r="ZF33" s="27"/>
      <c r="ZG33" s="27"/>
      <c r="ZH33" s="27"/>
      <c r="ZI33" s="27"/>
      <c r="ZJ33" s="27"/>
      <c r="ZK33" s="27"/>
      <c r="ZL33" s="27"/>
      <c r="ZM33" s="27"/>
      <c r="ZN33" s="27"/>
      <c r="ZO33" s="27"/>
      <c r="ZP33" s="27"/>
      <c r="ZQ33" s="27"/>
      <c r="ZR33" s="27"/>
      <c r="ZS33" s="27"/>
      <c r="ZT33" s="27"/>
      <c r="ZU33" s="27"/>
      <c r="ZV33" s="27"/>
      <c r="ZW33" s="27"/>
      <c r="ZX33" s="27"/>
      <c r="ZY33" s="27"/>
      <c r="ZZ33" s="27"/>
      <c r="AAA33" s="27"/>
      <c r="AAB33" s="27"/>
      <c r="AAC33" s="27"/>
      <c r="AAD33" s="27"/>
      <c r="AAE33" s="27"/>
      <c r="AAF33" s="27"/>
      <c r="AAG33" s="27"/>
      <c r="AAH33" s="27"/>
      <c r="AAI33" s="27"/>
      <c r="AAJ33" s="27"/>
      <c r="AAK33" s="27"/>
      <c r="AAL33" s="27"/>
      <c r="AAM33" s="27"/>
      <c r="AAN33" s="27"/>
      <c r="AAO33" s="27"/>
      <c r="AAP33" s="27"/>
      <c r="AAQ33" s="27"/>
      <c r="AAR33" s="27"/>
      <c r="AAS33" s="27"/>
      <c r="AAT33" s="27"/>
      <c r="AAU33" s="27"/>
      <c r="AAV33" s="27"/>
      <c r="AAW33" s="27"/>
      <c r="AAX33" s="27"/>
      <c r="AAY33" s="27"/>
      <c r="AAZ33" s="27"/>
      <c r="ABA33" s="27"/>
      <c r="ABB33" s="27"/>
      <c r="ABC33" s="27"/>
      <c r="ABD33" s="27"/>
      <c r="ABE33" s="27"/>
      <c r="ABF33" s="27"/>
      <c r="ABG33" s="27"/>
      <c r="ABH33" s="27"/>
      <c r="ABI33" s="27"/>
      <c r="ABJ33" s="27"/>
      <c r="ABK33" s="27"/>
      <c r="ABL33" s="27"/>
      <c r="ABM33" s="27"/>
      <c r="ABN33" s="27"/>
      <c r="ABO33" s="27"/>
      <c r="ABP33" s="27"/>
      <c r="ABQ33" s="27"/>
      <c r="ABR33" s="27"/>
      <c r="ABS33" s="27"/>
      <c r="ABT33" s="27"/>
      <c r="ABU33" s="27"/>
      <c r="ABV33" s="27"/>
      <c r="ABW33" s="27"/>
      <c r="ABX33" s="27"/>
      <c r="ABY33" s="27"/>
      <c r="ABZ33" s="27"/>
      <c r="ACA33" s="27"/>
      <c r="ACB33" s="27"/>
      <c r="ACC33" s="27"/>
      <c r="ACD33" s="27"/>
      <c r="ACE33" s="27"/>
      <c r="ACF33" s="27"/>
      <c r="ACG33" s="27"/>
      <c r="ACH33" s="27"/>
      <c r="ACI33" s="27"/>
      <c r="ACJ33" s="27"/>
      <c r="ACK33" s="27"/>
      <c r="ACL33" s="27"/>
      <c r="ACM33" s="27"/>
      <c r="ACN33" s="27"/>
      <c r="ACO33" s="27"/>
      <c r="ACP33" s="27"/>
      <c r="ACQ33" s="27"/>
      <c r="ACR33" s="27"/>
      <c r="ACS33" s="27"/>
      <c r="ACT33" s="27"/>
      <c r="ACU33" s="27"/>
      <c r="ACV33" s="27"/>
      <c r="ACW33" s="27"/>
      <c r="ACX33" s="27"/>
      <c r="ACY33" s="27"/>
      <c r="ACZ33" s="27"/>
      <c r="ADA33" s="27"/>
      <c r="ADB33" s="27"/>
      <c r="ADC33" s="27"/>
      <c r="ADD33" s="27"/>
      <c r="ADE33" s="27"/>
      <c r="ADF33" s="27"/>
      <c r="ADG33" s="27"/>
      <c r="ADH33" s="27"/>
      <c r="ADI33" s="27"/>
      <c r="ADJ33" s="27"/>
      <c r="ADK33" s="27"/>
      <c r="ADL33" s="27"/>
      <c r="ADM33" s="27"/>
      <c r="ADN33" s="27"/>
      <c r="ADO33" s="27"/>
      <c r="ADP33" s="27"/>
      <c r="ADQ33" s="27"/>
      <c r="ADR33" s="27"/>
      <c r="ADS33" s="27"/>
      <c r="ADT33" s="27"/>
      <c r="ADU33" s="27"/>
      <c r="ADV33" s="27"/>
      <c r="ADW33" s="27"/>
      <c r="ADX33" s="27"/>
      <c r="ADY33" s="27"/>
      <c r="ADZ33" s="27"/>
      <c r="AEA33" s="27"/>
      <c r="AEB33" s="27"/>
      <c r="AEC33" s="27"/>
      <c r="AED33" s="27"/>
      <c r="AEE33" s="27"/>
      <c r="AEF33" s="27"/>
      <c r="AEG33" s="27"/>
      <c r="AEH33" s="27"/>
      <c r="AEI33" s="27"/>
      <c r="AEJ33" s="27"/>
      <c r="AEK33" s="27"/>
      <c r="AEL33" s="27"/>
      <c r="AEM33" s="27"/>
      <c r="AEN33" s="27"/>
      <c r="AEO33" s="27"/>
      <c r="AEP33" s="27"/>
      <c r="AEQ33" s="27"/>
      <c r="AER33" s="27"/>
      <c r="AES33" s="27"/>
      <c r="AET33" s="27"/>
      <c r="AEU33" s="27"/>
      <c r="AEV33" s="27"/>
      <c r="AEW33" s="27"/>
      <c r="AEX33" s="27"/>
      <c r="AEY33" s="27"/>
      <c r="AEZ33" s="27"/>
      <c r="AFA33" s="27"/>
      <c r="AFB33" s="27"/>
      <c r="AFC33" s="27"/>
      <c r="AFD33" s="27"/>
      <c r="AFE33" s="27"/>
      <c r="AFF33" s="27"/>
      <c r="AFG33" s="27"/>
      <c r="AFH33" s="27"/>
      <c r="AFI33" s="27"/>
      <c r="AFJ33" s="27"/>
      <c r="AFK33" s="27"/>
      <c r="AFL33" s="27"/>
      <c r="AFM33" s="27"/>
      <c r="AFN33" s="27"/>
      <c r="AFO33" s="27"/>
      <c r="AFP33" s="27"/>
      <c r="AFQ33" s="27"/>
      <c r="AFR33" s="27"/>
      <c r="AFS33" s="27"/>
      <c r="AFT33" s="27"/>
      <c r="AFU33" s="27"/>
      <c r="AFV33" s="27"/>
      <c r="AFW33" s="27"/>
      <c r="AFX33" s="27"/>
      <c r="AFY33" s="27"/>
      <c r="AFZ33" s="27"/>
      <c r="AGA33" s="27"/>
      <c r="AGB33" s="27"/>
      <c r="AGC33" s="27"/>
      <c r="AGD33" s="27"/>
      <c r="AGE33" s="27"/>
      <c r="AGF33" s="27"/>
      <c r="AGG33" s="27"/>
      <c r="AGH33" s="27"/>
      <c r="AGI33" s="27"/>
      <c r="AGJ33" s="27"/>
      <c r="AGK33" s="27"/>
      <c r="AGL33" s="27"/>
      <c r="AGM33" s="27"/>
      <c r="AGN33" s="27"/>
      <c r="AGO33" s="27"/>
      <c r="AGP33" s="27"/>
      <c r="AGQ33" s="27"/>
      <c r="AGR33" s="27"/>
      <c r="AGS33" s="27"/>
      <c r="AGT33" s="27"/>
      <c r="AGU33" s="27"/>
      <c r="AGV33" s="27"/>
      <c r="AGW33" s="27"/>
      <c r="AGX33" s="27"/>
      <c r="AGY33" s="27"/>
      <c r="AGZ33" s="27"/>
      <c r="AHA33" s="27"/>
      <c r="AHB33" s="27"/>
      <c r="AHC33" s="27"/>
      <c r="AHD33" s="27"/>
      <c r="AHE33" s="27"/>
      <c r="AHF33" s="27"/>
      <c r="AHG33" s="27"/>
      <c r="AHH33" s="27"/>
      <c r="AHI33" s="27"/>
      <c r="AHJ33" s="27"/>
      <c r="AHK33" s="27"/>
      <c r="AHL33" s="27"/>
      <c r="AHM33" s="27"/>
      <c r="AHN33" s="27"/>
      <c r="AHO33" s="27"/>
      <c r="AHP33" s="27"/>
      <c r="AHQ33" s="27"/>
      <c r="AHR33" s="27"/>
      <c r="AHS33" s="27"/>
      <c r="AHT33" s="27"/>
      <c r="AHU33" s="27"/>
      <c r="AHV33" s="27"/>
      <c r="AHW33" s="27"/>
      <c r="AHX33" s="27"/>
      <c r="AHY33" s="27"/>
      <c r="AHZ33" s="27"/>
      <c r="AIA33" s="27"/>
      <c r="AIB33" s="27"/>
      <c r="AIC33" s="27"/>
      <c r="AID33" s="27"/>
      <c r="AIE33" s="27"/>
      <c r="AIF33" s="27"/>
      <c r="AIG33" s="27"/>
      <c r="AIH33" s="27"/>
      <c r="AII33" s="27"/>
      <c r="AIJ33" s="27"/>
      <c r="AIK33" s="27"/>
      <c r="AIL33" s="27"/>
      <c r="AIM33" s="27"/>
      <c r="AIN33" s="27"/>
      <c r="AIO33" s="27"/>
      <c r="AIP33" s="27"/>
      <c r="AIQ33" s="27"/>
      <c r="AIR33" s="27"/>
      <c r="AIS33" s="27"/>
      <c r="AIT33" s="27"/>
      <c r="AIU33" s="27"/>
      <c r="AIV33" s="27"/>
      <c r="AIW33" s="27"/>
      <c r="AIX33" s="27"/>
      <c r="AIY33" s="27"/>
      <c r="AIZ33" s="27"/>
      <c r="AJA33" s="27"/>
      <c r="AJB33" s="27"/>
      <c r="AJC33" s="27"/>
      <c r="AJD33" s="27"/>
      <c r="AJE33" s="27"/>
      <c r="AJF33" s="27"/>
      <c r="AJG33" s="27"/>
      <c r="AJH33" s="27"/>
      <c r="AJI33" s="27"/>
      <c r="AJJ33" s="27"/>
      <c r="AJK33" s="27"/>
      <c r="AJL33" s="27"/>
      <c r="AJM33" s="27"/>
      <c r="AJN33" s="27"/>
      <c r="AJO33" s="27"/>
      <c r="AJP33" s="27"/>
      <c r="AJQ33" s="27"/>
      <c r="AJR33" s="27"/>
      <c r="AJS33" s="27"/>
      <c r="AJT33" s="27"/>
      <c r="AJU33" s="27"/>
      <c r="AJV33" s="27"/>
      <c r="AJW33" s="27"/>
      <c r="AJX33" s="27"/>
      <c r="AJY33" s="27"/>
      <c r="AJZ33" s="27"/>
      <c r="AKA33" s="27"/>
      <c r="AKB33" s="27"/>
      <c r="AKC33" s="27"/>
      <c r="AKD33" s="27"/>
      <c r="AKE33" s="27"/>
      <c r="AKF33" s="27"/>
      <c r="AKG33" s="27"/>
      <c r="AKH33" s="27"/>
      <c r="AKI33" s="27"/>
      <c r="AKJ33" s="27"/>
      <c r="AKK33" s="27"/>
      <c r="AKL33" s="27"/>
      <c r="AKM33" s="27"/>
      <c r="AKN33" s="27"/>
      <c r="AKO33" s="27"/>
      <c r="AKP33" s="27"/>
      <c r="AKQ33" s="27"/>
      <c r="AKR33" s="27"/>
      <c r="AKS33" s="27"/>
      <c r="AKT33" s="27"/>
      <c r="AKU33" s="27"/>
      <c r="AKV33" s="27"/>
      <c r="AKW33" s="27"/>
      <c r="AKX33" s="27"/>
      <c r="AKY33" s="27"/>
      <c r="AKZ33" s="27"/>
      <c r="ALA33" s="27"/>
      <c r="ALB33" s="27"/>
      <c r="ALC33" s="27"/>
      <c r="ALD33" s="27"/>
      <c r="ALE33" s="27"/>
      <c r="ALF33" s="27"/>
      <c r="ALG33" s="27"/>
      <c r="ALH33" s="27"/>
      <c r="ALI33" s="27"/>
      <c r="ALJ33" s="27"/>
      <c r="ALK33" s="27"/>
      <c r="ALL33" s="27"/>
      <c r="ALM33" s="27"/>
      <c r="ALN33" s="27"/>
      <c r="ALO33" s="27"/>
      <c r="ALP33" s="27"/>
      <c r="ALQ33" s="27"/>
      <c r="ALR33" s="27"/>
      <c r="ALS33" s="27"/>
      <c r="ALT33" s="27"/>
      <c r="ALU33" s="27"/>
      <c r="ALV33" s="27"/>
      <c r="ALW33" s="27"/>
      <c r="ALX33" s="27"/>
      <c r="ALY33" s="27"/>
      <c r="ALZ33" s="27"/>
      <c r="AMA33" s="27"/>
      <c r="AMB33" s="27"/>
      <c r="AMC33" s="27"/>
      <c r="AMD33" s="27"/>
      <c r="AME33" s="27"/>
      <c r="AMF33" s="27"/>
      <c r="AMG33" s="27"/>
      <c r="AMH33" s="27"/>
    </row>
    <row r="34" spans="1:1022" customFormat="1" ht="30.75" customHeight="1" x14ac:dyDescent="0.25">
      <c r="A34" s="195"/>
      <c r="B34" s="196"/>
      <c r="C34" s="196"/>
      <c r="D34" s="196"/>
      <c r="E34" s="197"/>
      <c r="F34" s="198"/>
      <c r="G34" s="195"/>
      <c r="H34" s="73" t="s">
        <v>24</v>
      </c>
      <c r="I34" s="74"/>
      <c r="J34" s="98" t="s">
        <v>41</v>
      </c>
      <c r="K34" s="66">
        <v>1.78</v>
      </c>
      <c r="L34" s="67">
        <f t="shared" si="2"/>
        <v>1.62</v>
      </c>
      <c r="M34" s="76"/>
      <c r="N34" s="77"/>
      <c r="O34" s="75"/>
      <c r="P34" s="78"/>
      <c r="Q34" s="71"/>
      <c r="R34" s="95"/>
      <c r="S34" s="56"/>
      <c r="T34" s="192"/>
      <c r="U34" s="192"/>
      <c r="V34" s="192"/>
      <c r="W34" s="192"/>
      <c r="X34" s="192"/>
      <c r="Y34" s="192"/>
      <c r="Z34" s="205"/>
      <c r="AA34" s="192"/>
      <c r="AB34" s="62"/>
      <c r="AC34" s="62"/>
      <c r="AD34" s="62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  <c r="IX34" s="27"/>
      <c r="IY34" s="27"/>
      <c r="IZ34" s="27"/>
      <c r="JA34" s="27"/>
      <c r="JB34" s="27"/>
      <c r="JC34" s="27"/>
      <c r="JD34" s="27"/>
      <c r="JE34" s="27"/>
      <c r="JF34" s="27"/>
      <c r="JG34" s="27"/>
      <c r="JH34" s="27"/>
      <c r="JI34" s="27"/>
      <c r="JJ34" s="27"/>
      <c r="JK34" s="27"/>
      <c r="JL34" s="27"/>
      <c r="JM34" s="27"/>
      <c r="JN34" s="27"/>
      <c r="JO34" s="27"/>
      <c r="JP34" s="27"/>
      <c r="JQ34" s="27"/>
      <c r="JR34" s="27"/>
      <c r="JS34" s="27"/>
      <c r="JT34" s="27"/>
      <c r="JU34" s="27"/>
      <c r="JV34" s="27"/>
      <c r="JW34" s="27"/>
      <c r="JX34" s="27"/>
      <c r="JY34" s="27"/>
      <c r="JZ34" s="27"/>
      <c r="KA34" s="27"/>
      <c r="KB34" s="27"/>
      <c r="KC34" s="27"/>
      <c r="KD34" s="27"/>
      <c r="KE34" s="27"/>
      <c r="KF34" s="27"/>
      <c r="KG34" s="27"/>
      <c r="KH34" s="27"/>
      <c r="KI34" s="27"/>
      <c r="KJ34" s="27"/>
      <c r="KK34" s="27"/>
      <c r="KL34" s="27"/>
      <c r="KM34" s="27"/>
      <c r="KN34" s="27"/>
      <c r="KO34" s="27"/>
      <c r="KP34" s="27"/>
      <c r="KQ34" s="27"/>
      <c r="KR34" s="27"/>
      <c r="KS34" s="27"/>
      <c r="KT34" s="27"/>
      <c r="KU34" s="27"/>
      <c r="KV34" s="27"/>
      <c r="KW34" s="27"/>
      <c r="KX34" s="27"/>
      <c r="KY34" s="27"/>
      <c r="KZ34" s="27"/>
      <c r="LA34" s="27"/>
      <c r="LB34" s="27"/>
      <c r="LC34" s="27"/>
      <c r="LD34" s="27"/>
      <c r="LE34" s="27"/>
      <c r="LF34" s="27"/>
      <c r="LG34" s="27"/>
      <c r="LH34" s="27"/>
      <c r="LI34" s="27"/>
      <c r="LJ34" s="27"/>
      <c r="LK34" s="27"/>
      <c r="LL34" s="27"/>
      <c r="LM34" s="27"/>
      <c r="LN34" s="27"/>
      <c r="LO34" s="27"/>
      <c r="LP34" s="27"/>
      <c r="LQ34" s="27"/>
      <c r="LR34" s="27"/>
      <c r="LS34" s="27"/>
      <c r="LT34" s="27"/>
      <c r="LU34" s="27"/>
      <c r="LV34" s="27"/>
      <c r="LW34" s="27"/>
      <c r="LX34" s="27"/>
      <c r="LY34" s="27"/>
      <c r="LZ34" s="27"/>
      <c r="MA34" s="27"/>
      <c r="MB34" s="27"/>
      <c r="MC34" s="27"/>
      <c r="MD34" s="27"/>
      <c r="ME34" s="27"/>
      <c r="MF34" s="27"/>
      <c r="MG34" s="27"/>
      <c r="MH34" s="27"/>
      <c r="MI34" s="27"/>
      <c r="MJ34" s="27"/>
      <c r="MK34" s="27"/>
      <c r="ML34" s="27"/>
      <c r="MM34" s="27"/>
      <c r="MN34" s="27"/>
      <c r="MO34" s="27"/>
      <c r="MP34" s="27"/>
      <c r="MQ34" s="27"/>
      <c r="MR34" s="27"/>
      <c r="MS34" s="27"/>
      <c r="MT34" s="27"/>
      <c r="MU34" s="27"/>
      <c r="MV34" s="27"/>
      <c r="MW34" s="27"/>
      <c r="MX34" s="27"/>
      <c r="MY34" s="27"/>
      <c r="MZ34" s="27"/>
      <c r="NA34" s="27"/>
      <c r="NB34" s="27"/>
      <c r="NC34" s="27"/>
      <c r="ND34" s="27"/>
      <c r="NE34" s="27"/>
      <c r="NF34" s="27"/>
      <c r="NG34" s="27"/>
      <c r="NH34" s="27"/>
      <c r="NI34" s="27"/>
      <c r="NJ34" s="27"/>
      <c r="NK34" s="27"/>
      <c r="NL34" s="27"/>
      <c r="NM34" s="27"/>
      <c r="NN34" s="27"/>
      <c r="NO34" s="27"/>
      <c r="NP34" s="27"/>
      <c r="NQ34" s="27"/>
      <c r="NR34" s="27"/>
      <c r="NS34" s="27"/>
      <c r="NT34" s="27"/>
      <c r="NU34" s="27"/>
      <c r="NV34" s="27"/>
      <c r="NW34" s="27"/>
      <c r="NX34" s="27"/>
      <c r="NY34" s="27"/>
      <c r="NZ34" s="27"/>
      <c r="OA34" s="27"/>
      <c r="OB34" s="27"/>
      <c r="OC34" s="27"/>
      <c r="OD34" s="27"/>
      <c r="OE34" s="27"/>
      <c r="OF34" s="27"/>
      <c r="OG34" s="27"/>
      <c r="OH34" s="27"/>
      <c r="OI34" s="27"/>
      <c r="OJ34" s="27"/>
      <c r="OK34" s="27"/>
      <c r="OL34" s="27"/>
      <c r="OM34" s="27"/>
      <c r="ON34" s="27"/>
      <c r="OO34" s="27"/>
      <c r="OP34" s="27"/>
      <c r="OQ34" s="27"/>
      <c r="OR34" s="27"/>
      <c r="OS34" s="27"/>
      <c r="OT34" s="27"/>
      <c r="OU34" s="27"/>
      <c r="OV34" s="27"/>
      <c r="OW34" s="27"/>
      <c r="OX34" s="27"/>
      <c r="OY34" s="27"/>
      <c r="OZ34" s="27"/>
      <c r="PA34" s="27"/>
      <c r="PB34" s="27"/>
      <c r="PC34" s="27"/>
      <c r="PD34" s="27"/>
      <c r="PE34" s="27"/>
      <c r="PF34" s="27"/>
      <c r="PG34" s="27"/>
      <c r="PH34" s="27"/>
      <c r="PI34" s="27"/>
      <c r="PJ34" s="27"/>
      <c r="PK34" s="27"/>
      <c r="PL34" s="27"/>
      <c r="PM34" s="27"/>
      <c r="PN34" s="27"/>
      <c r="PO34" s="27"/>
      <c r="PP34" s="27"/>
      <c r="PQ34" s="27"/>
      <c r="PR34" s="27"/>
      <c r="PS34" s="27"/>
      <c r="PT34" s="27"/>
      <c r="PU34" s="27"/>
      <c r="PV34" s="27"/>
      <c r="PW34" s="27"/>
      <c r="PX34" s="27"/>
      <c r="PY34" s="27"/>
      <c r="PZ34" s="27"/>
      <c r="QA34" s="27"/>
      <c r="QB34" s="27"/>
      <c r="QC34" s="27"/>
      <c r="QD34" s="27"/>
      <c r="QE34" s="27"/>
      <c r="QF34" s="27"/>
      <c r="QG34" s="27"/>
      <c r="QH34" s="27"/>
      <c r="QI34" s="27"/>
      <c r="QJ34" s="27"/>
      <c r="QK34" s="27"/>
      <c r="QL34" s="27"/>
      <c r="QM34" s="27"/>
      <c r="QN34" s="27"/>
      <c r="QO34" s="27"/>
      <c r="QP34" s="27"/>
      <c r="QQ34" s="27"/>
      <c r="QR34" s="27"/>
      <c r="QS34" s="27"/>
      <c r="QT34" s="27"/>
      <c r="QU34" s="27"/>
      <c r="QV34" s="27"/>
      <c r="QW34" s="27"/>
      <c r="QX34" s="27"/>
      <c r="QY34" s="27"/>
      <c r="QZ34" s="27"/>
      <c r="RA34" s="27"/>
      <c r="RB34" s="27"/>
      <c r="RC34" s="27"/>
      <c r="RD34" s="27"/>
      <c r="RE34" s="27"/>
      <c r="RF34" s="27"/>
      <c r="RG34" s="27"/>
      <c r="RH34" s="27"/>
      <c r="RI34" s="27"/>
      <c r="RJ34" s="27"/>
      <c r="RK34" s="27"/>
      <c r="RL34" s="27"/>
      <c r="RM34" s="27"/>
      <c r="RN34" s="27"/>
      <c r="RO34" s="27"/>
      <c r="RP34" s="27"/>
      <c r="RQ34" s="27"/>
      <c r="RR34" s="27"/>
      <c r="RS34" s="27"/>
      <c r="RT34" s="27"/>
      <c r="RU34" s="27"/>
      <c r="RV34" s="27"/>
      <c r="RW34" s="27"/>
      <c r="RX34" s="27"/>
      <c r="RY34" s="27"/>
      <c r="RZ34" s="27"/>
      <c r="SA34" s="27"/>
      <c r="SB34" s="27"/>
      <c r="SC34" s="27"/>
      <c r="SD34" s="27"/>
      <c r="SE34" s="27"/>
      <c r="SF34" s="27"/>
      <c r="SG34" s="27"/>
      <c r="SH34" s="27"/>
      <c r="SI34" s="27"/>
      <c r="SJ34" s="27"/>
      <c r="SK34" s="27"/>
      <c r="SL34" s="27"/>
      <c r="SM34" s="27"/>
      <c r="SN34" s="27"/>
      <c r="SO34" s="27"/>
      <c r="SP34" s="27"/>
      <c r="SQ34" s="27"/>
      <c r="SR34" s="27"/>
      <c r="SS34" s="27"/>
      <c r="ST34" s="27"/>
      <c r="SU34" s="27"/>
      <c r="SV34" s="27"/>
      <c r="SW34" s="27"/>
      <c r="SX34" s="27"/>
      <c r="SY34" s="27"/>
      <c r="SZ34" s="27"/>
      <c r="TA34" s="27"/>
      <c r="TB34" s="27"/>
      <c r="TC34" s="27"/>
      <c r="TD34" s="27"/>
      <c r="TE34" s="27"/>
      <c r="TF34" s="27"/>
      <c r="TG34" s="27"/>
      <c r="TH34" s="27"/>
      <c r="TI34" s="27"/>
      <c r="TJ34" s="27"/>
      <c r="TK34" s="27"/>
      <c r="TL34" s="27"/>
      <c r="TM34" s="27"/>
      <c r="TN34" s="27"/>
      <c r="TO34" s="27"/>
      <c r="TP34" s="27"/>
      <c r="TQ34" s="27"/>
      <c r="TR34" s="27"/>
      <c r="TS34" s="27"/>
      <c r="TT34" s="27"/>
      <c r="TU34" s="27"/>
      <c r="TV34" s="27"/>
      <c r="TW34" s="27"/>
      <c r="TX34" s="27"/>
      <c r="TY34" s="27"/>
      <c r="TZ34" s="27"/>
      <c r="UA34" s="27"/>
      <c r="UB34" s="27"/>
      <c r="UC34" s="27"/>
      <c r="UD34" s="27"/>
      <c r="UE34" s="27"/>
      <c r="UF34" s="27"/>
      <c r="UG34" s="27"/>
      <c r="UH34" s="27"/>
      <c r="UI34" s="27"/>
      <c r="UJ34" s="27"/>
      <c r="UK34" s="27"/>
      <c r="UL34" s="27"/>
      <c r="UM34" s="27"/>
      <c r="UN34" s="27"/>
      <c r="UO34" s="27"/>
      <c r="UP34" s="27"/>
      <c r="UQ34" s="27"/>
      <c r="UR34" s="27"/>
      <c r="US34" s="27"/>
      <c r="UT34" s="27"/>
      <c r="UU34" s="27"/>
      <c r="UV34" s="27"/>
      <c r="UW34" s="27"/>
      <c r="UX34" s="27"/>
      <c r="UY34" s="27"/>
      <c r="UZ34" s="27"/>
      <c r="VA34" s="27"/>
      <c r="VB34" s="27"/>
      <c r="VC34" s="27"/>
      <c r="VD34" s="27"/>
      <c r="VE34" s="27"/>
      <c r="VF34" s="27"/>
      <c r="VG34" s="27"/>
      <c r="VH34" s="27"/>
      <c r="VI34" s="27"/>
      <c r="VJ34" s="27"/>
      <c r="VK34" s="27"/>
      <c r="VL34" s="27"/>
      <c r="VM34" s="27"/>
      <c r="VN34" s="27"/>
      <c r="VO34" s="27"/>
      <c r="VP34" s="27"/>
      <c r="VQ34" s="27"/>
      <c r="VR34" s="27"/>
      <c r="VS34" s="27"/>
      <c r="VT34" s="27"/>
      <c r="VU34" s="27"/>
      <c r="VV34" s="27"/>
      <c r="VW34" s="27"/>
      <c r="VX34" s="27"/>
      <c r="VY34" s="27"/>
      <c r="VZ34" s="27"/>
      <c r="WA34" s="27"/>
      <c r="WB34" s="27"/>
      <c r="WC34" s="27"/>
      <c r="WD34" s="27"/>
      <c r="WE34" s="27"/>
      <c r="WF34" s="27"/>
      <c r="WG34" s="27"/>
      <c r="WH34" s="27"/>
      <c r="WI34" s="27"/>
      <c r="WJ34" s="27"/>
      <c r="WK34" s="27"/>
      <c r="WL34" s="27"/>
      <c r="WM34" s="27"/>
      <c r="WN34" s="27"/>
      <c r="WO34" s="27"/>
      <c r="WP34" s="27"/>
      <c r="WQ34" s="27"/>
      <c r="WR34" s="27"/>
      <c r="WS34" s="27"/>
      <c r="WT34" s="27"/>
      <c r="WU34" s="27"/>
      <c r="WV34" s="27"/>
      <c r="WW34" s="27"/>
      <c r="WX34" s="27"/>
      <c r="WY34" s="27"/>
      <c r="WZ34" s="27"/>
      <c r="XA34" s="27"/>
      <c r="XB34" s="27"/>
      <c r="XC34" s="27"/>
      <c r="XD34" s="27"/>
      <c r="XE34" s="27"/>
      <c r="XF34" s="27"/>
      <c r="XG34" s="27"/>
      <c r="XH34" s="27"/>
      <c r="XI34" s="27"/>
      <c r="XJ34" s="27"/>
      <c r="XK34" s="27"/>
      <c r="XL34" s="27"/>
      <c r="XM34" s="27"/>
      <c r="XN34" s="27"/>
      <c r="XO34" s="27"/>
      <c r="XP34" s="27"/>
      <c r="XQ34" s="27"/>
      <c r="XR34" s="27"/>
      <c r="XS34" s="27"/>
      <c r="XT34" s="27"/>
      <c r="XU34" s="27"/>
      <c r="XV34" s="27"/>
      <c r="XW34" s="27"/>
      <c r="XX34" s="27"/>
      <c r="XY34" s="27"/>
      <c r="XZ34" s="27"/>
      <c r="YA34" s="27"/>
      <c r="YB34" s="27"/>
      <c r="YC34" s="27"/>
      <c r="YD34" s="27"/>
      <c r="YE34" s="27"/>
      <c r="YF34" s="27"/>
      <c r="YG34" s="27"/>
      <c r="YH34" s="27"/>
      <c r="YI34" s="27"/>
      <c r="YJ34" s="27"/>
      <c r="YK34" s="27"/>
      <c r="YL34" s="27"/>
      <c r="YM34" s="27"/>
      <c r="YN34" s="27"/>
      <c r="YO34" s="27"/>
      <c r="YP34" s="27"/>
      <c r="YQ34" s="27"/>
      <c r="YR34" s="27"/>
      <c r="YS34" s="27"/>
      <c r="YT34" s="27"/>
      <c r="YU34" s="27"/>
      <c r="YV34" s="27"/>
      <c r="YW34" s="27"/>
      <c r="YX34" s="27"/>
      <c r="YY34" s="27"/>
      <c r="YZ34" s="27"/>
      <c r="ZA34" s="27"/>
      <c r="ZB34" s="27"/>
      <c r="ZC34" s="27"/>
      <c r="ZD34" s="27"/>
      <c r="ZE34" s="27"/>
      <c r="ZF34" s="27"/>
      <c r="ZG34" s="27"/>
      <c r="ZH34" s="27"/>
      <c r="ZI34" s="27"/>
      <c r="ZJ34" s="27"/>
      <c r="ZK34" s="27"/>
      <c r="ZL34" s="27"/>
      <c r="ZM34" s="27"/>
      <c r="ZN34" s="27"/>
      <c r="ZO34" s="27"/>
      <c r="ZP34" s="27"/>
      <c r="ZQ34" s="27"/>
      <c r="ZR34" s="27"/>
      <c r="ZS34" s="27"/>
      <c r="ZT34" s="27"/>
      <c r="ZU34" s="27"/>
      <c r="ZV34" s="27"/>
      <c r="ZW34" s="27"/>
      <c r="ZX34" s="27"/>
      <c r="ZY34" s="27"/>
      <c r="ZZ34" s="27"/>
      <c r="AAA34" s="27"/>
      <c r="AAB34" s="27"/>
      <c r="AAC34" s="27"/>
      <c r="AAD34" s="27"/>
      <c r="AAE34" s="27"/>
      <c r="AAF34" s="27"/>
      <c r="AAG34" s="27"/>
      <c r="AAH34" s="27"/>
      <c r="AAI34" s="27"/>
      <c r="AAJ34" s="27"/>
      <c r="AAK34" s="27"/>
      <c r="AAL34" s="27"/>
      <c r="AAM34" s="27"/>
      <c r="AAN34" s="27"/>
      <c r="AAO34" s="27"/>
      <c r="AAP34" s="27"/>
      <c r="AAQ34" s="27"/>
      <c r="AAR34" s="27"/>
      <c r="AAS34" s="27"/>
      <c r="AAT34" s="27"/>
      <c r="AAU34" s="27"/>
      <c r="AAV34" s="27"/>
      <c r="AAW34" s="27"/>
      <c r="AAX34" s="27"/>
      <c r="AAY34" s="27"/>
      <c r="AAZ34" s="27"/>
      <c r="ABA34" s="27"/>
      <c r="ABB34" s="27"/>
      <c r="ABC34" s="27"/>
      <c r="ABD34" s="27"/>
      <c r="ABE34" s="27"/>
      <c r="ABF34" s="27"/>
      <c r="ABG34" s="27"/>
      <c r="ABH34" s="27"/>
      <c r="ABI34" s="27"/>
      <c r="ABJ34" s="27"/>
      <c r="ABK34" s="27"/>
      <c r="ABL34" s="27"/>
      <c r="ABM34" s="27"/>
      <c r="ABN34" s="27"/>
      <c r="ABO34" s="27"/>
      <c r="ABP34" s="27"/>
      <c r="ABQ34" s="27"/>
      <c r="ABR34" s="27"/>
      <c r="ABS34" s="27"/>
      <c r="ABT34" s="27"/>
      <c r="ABU34" s="27"/>
      <c r="ABV34" s="27"/>
      <c r="ABW34" s="27"/>
      <c r="ABX34" s="27"/>
      <c r="ABY34" s="27"/>
      <c r="ABZ34" s="27"/>
      <c r="ACA34" s="27"/>
      <c r="ACB34" s="27"/>
      <c r="ACC34" s="27"/>
      <c r="ACD34" s="27"/>
      <c r="ACE34" s="27"/>
      <c r="ACF34" s="27"/>
      <c r="ACG34" s="27"/>
      <c r="ACH34" s="27"/>
      <c r="ACI34" s="27"/>
      <c r="ACJ34" s="27"/>
      <c r="ACK34" s="27"/>
      <c r="ACL34" s="27"/>
      <c r="ACM34" s="27"/>
      <c r="ACN34" s="27"/>
      <c r="ACO34" s="27"/>
      <c r="ACP34" s="27"/>
      <c r="ACQ34" s="27"/>
      <c r="ACR34" s="27"/>
      <c r="ACS34" s="27"/>
      <c r="ACT34" s="27"/>
      <c r="ACU34" s="27"/>
      <c r="ACV34" s="27"/>
      <c r="ACW34" s="27"/>
      <c r="ACX34" s="27"/>
      <c r="ACY34" s="27"/>
      <c r="ACZ34" s="27"/>
      <c r="ADA34" s="27"/>
      <c r="ADB34" s="27"/>
      <c r="ADC34" s="27"/>
      <c r="ADD34" s="27"/>
      <c r="ADE34" s="27"/>
      <c r="ADF34" s="27"/>
      <c r="ADG34" s="27"/>
      <c r="ADH34" s="27"/>
      <c r="ADI34" s="27"/>
      <c r="ADJ34" s="27"/>
      <c r="ADK34" s="27"/>
      <c r="ADL34" s="27"/>
      <c r="ADM34" s="27"/>
      <c r="ADN34" s="27"/>
      <c r="ADO34" s="27"/>
      <c r="ADP34" s="27"/>
      <c r="ADQ34" s="27"/>
      <c r="ADR34" s="27"/>
      <c r="ADS34" s="27"/>
      <c r="ADT34" s="27"/>
      <c r="ADU34" s="27"/>
      <c r="ADV34" s="27"/>
      <c r="ADW34" s="27"/>
      <c r="ADX34" s="27"/>
      <c r="ADY34" s="27"/>
      <c r="ADZ34" s="27"/>
      <c r="AEA34" s="27"/>
      <c r="AEB34" s="27"/>
      <c r="AEC34" s="27"/>
      <c r="AED34" s="27"/>
      <c r="AEE34" s="27"/>
      <c r="AEF34" s="27"/>
      <c r="AEG34" s="27"/>
      <c r="AEH34" s="27"/>
      <c r="AEI34" s="27"/>
      <c r="AEJ34" s="27"/>
      <c r="AEK34" s="27"/>
      <c r="AEL34" s="27"/>
      <c r="AEM34" s="27"/>
      <c r="AEN34" s="27"/>
      <c r="AEO34" s="27"/>
      <c r="AEP34" s="27"/>
      <c r="AEQ34" s="27"/>
      <c r="AER34" s="27"/>
      <c r="AES34" s="27"/>
      <c r="AET34" s="27"/>
      <c r="AEU34" s="27"/>
      <c r="AEV34" s="27"/>
      <c r="AEW34" s="27"/>
      <c r="AEX34" s="27"/>
      <c r="AEY34" s="27"/>
      <c r="AEZ34" s="27"/>
      <c r="AFA34" s="27"/>
      <c r="AFB34" s="27"/>
      <c r="AFC34" s="27"/>
      <c r="AFD34" s="27"/>
      <c r="AFE34" s="27"/>
      <c r="AFF34" s="27"/>
      <c r="AFG34" s="27"/>
      <c r="AFH34" s="27"/>
      <c r="AFI34" s="27"/>
      <c r="AFJ34" s="27"/>
      <c r="AFK34" s="27"/>
      <c r="AFL34" s="27"/>
      <c r="AFM34" s="27"/>
      <c r="AFN34" s="27"/>
      <c r="AFO34" s="27"/>
      <c r="AFP34" s="27"/>
      <c r="AFQ34" s="27"/>
      <c r="AFR34" s="27"/>
      <c r="AFS34" s="27"/>
      <c r="AFT34" s="27"/>
      <c r="AFU34" s="27"/>
      <c r="AFV34" s="27"/>
      <c r="AFW34" s="27"/>
      <c r="AFX34" s="27"/>
      <c r="AFY34" s="27"/>
      <c r="AFZ34" s="27"/>
      <c r="AGA34" s="27"/>
      <c r="AGB34" s="27"/>
      <c r="AGC34" s="27"/>
      <c r="AGD34" s="27"/>
      <c r="AGE34" s="27"/>
      <c r="AGF34" s="27"/>
      <c r="AGG34" s="27"/>
      <c r="AGH34" s="27"/>
      <c r="AGI34" s="27"/>
      <c r="AGJ34" s="27"/>
      <c r="AGK34" s="27"/>
      <c r="AGL34" s="27"/>
      <c r="AGM34" s="27"/>
      <c r="AGN34" s="27"/>
      <c r="AGO34" s="27"/>
      <c r="AGP34" s="27"/>
      <c r="AGQ34" s="27"/>
      <c r="AGR34" s="27"/>
      <c r="AGS34" s="27"/>
      <c r="AGT34" s="27"/>
      <c r="AGU34" s="27"/>
      <c r="AGV34" s="27"/>
      <c r="AGW34" s="27"/>
      <c r="AGX34" s="27"/>
      <c r="AGY34" s="27"/>
      <c r="AGZ34" s="27"/>
      <c r="AHA34" s="27"/>
      <c r="AHB34" s="27"/>
      <c r="AHC34" s="27"/>
      <c r="AHD34" s="27"/>
      <c r="AHE34" s="27"/>
      <c r="AHF34" s="27"/>
      <c r="AHG34" s="27"/>
      <c r="AHH34" s="27"/>
      <c r="AHI34" s="27"/>
      <c r="AHJ34" s="27"/>
      <c r="AHK34" s="27"/>
      <c r="AHL34" s="27"/>
      <c r="AHM34" s="27"/>
      <c r="AHN34" s="27"/>
      <c r="AHO34" s="27"/>
      <c r="AHP34" s="27"/>
      <c r="AHQ34" s="27"/>
      <c r="AHR34" s="27"/>
      <c r="AHS34" s="27"/>
      <c r="AHT34" s="27"/>
      <c r="AHU34" s="27"/>
      <c r="AHV34" s="27"/>
      <c r="AHW34" s="27"/>
      <c r="AHX34" s="27"/>
      <c r="AHY34" s="27"/>
      <c r="AHZ34" s="27"/>
      <c r="AIA34" s="27"/>
      <c r="AIB34" s="27"/>
      <c r="AIC34" s="27"/>
      <c r="AID34" s="27"/>
      <c r="AIE34" s="27"/>
      <c r="AIF34" s="27"/>
      <c r="AIG34" s="27"/>
      <c r="AIH34" s="27"/>
      <c r="AII34" s="27"/>
      <c r="AIJ34" s="27"/>
      <c r="AIK34" s="27"/>
      <c r="AIL34" s="27"/>
      <c r="AIM34" s="27"/>
      <c r="AIN34" s="27"/>
      <c r="AIO34" s="27"/>
      <c r="AIP34" s="27"/>
      <c r="AIQ34" s="27"/>
      <c r="AIR34" s="27"/>
      <c r="AIS34" s="27"/>
      <c r="AIT34" s="27"/>
      <c r="AIU34" s="27"/>
      <c r="AIV34" s="27"/>
      <c r="AIW34" s="27"/>
      <c r="AIX34" s="27"/>
      <c r="AIY34" s="27"/>
      <c r="AIZ34" s="27"/>
      <c r="AJA34" s="27"/>
      <c r="AJB34" s="27"/>
      <c r="AJC34" s="27"/>
      <c r="AJD34" s="27"/>
      <c r="AJE34" s="27"/>
      <c r="AJF34" s="27"/>
      <c r="AJG34" s="27"/>
      <c r="AJH34" s="27"/>
      <c r="AJI34" s="27"/>
      <c r="AJJ34" s="27"/>
      <c r="AJK34" s="27"/>
      <c r="AJL34" s="27"/>
      <c r="AJM34" s="27"/>
      <c r="AJN34" s="27"/>
      <c r="AJO34" s="27"/>
      <c r="AJP34" s="27"/>
      <c r="AJQ34" s="27"/>
      <c r="AJR34" s="27"/>
      <c r="AJS34" s="27"/>
      <c r="AJT34" s="27"/>
      <c r="AJU34" s="27"/>
      <c r="AJV34" s="27"/>
      <c r="AJW34" s="27"/>
      <c r="AJX34" s="27"/>
      <c r="AJY34" s="27"/>
      <c r="AJZ34" s="27"/>
      <c r="AKA34" s="27"/>
      <c r="AKB34" s="27"/>
      <c r="AKC34" s="27"/>
      <c r="AKD34" s="27"/>
      <c r="AKE34" s="27"/>
      <c r="AKF34" s="27"/>
      <c r="AKG34" s="27"/>
      <c r="AKH34" s="27"/>
      <c r="AKI34" s="27"/>
      <c r="AKJ34" s="27"/>
      <c r="AKK34" s="27"/>
      <c r="AKL34" s="27"/>
      <c r="AKM34" s="27"/>
      <c r="AKN34" s="27"/>
      <c r="AKO34" s="27"/>
      <c r="AKP34" s="27"/>
      <c r="AKQ34" s="27"/>
      <c r="AKR34" s="27"/>
      <c r="AKS34" s="27"/>
      <c r="AKT34" s="27"/>
      <c r="AKU34" s="27"/>
      <c r="AKV34" s="27"/>
      <c r="AKW34" s="27"/>
      <c r="AKX34" s="27"/>
      <c r="AKY34" s="27"/>
      <c r="AKZ34" s="27"/>
      <c r="ALA34" s="27"/>
      <c r="ALB34" s="27"/>
      <c r="ALC34" s="27"/>
      <c r="ALD34" s="27"/>
      <c r="ALE34" s="27"/>
      <c r="ALF34" s="27"/>
      <c r="ALG34" s="27"/>
      <c r="ALH34" s="27"/>
      <c r="ALI34" s="27"/>
      <c r="ALJ34" s="27"/>
      <c r="ALK34" s="27"/>
      <c r="ALL34" s="27"/>
      <c r="ALM34" s="27"/>
      <c r="ALN34" s="27"/>
      <c r="ALO34" s="27"/>
      <c r="ALP34" s="27"/>
      <c r="ALQ34" s="27"/>
      <c r="ALR34" s="27"/>
      <c r="ALS34" s="27"/>
      <c r="ALT34" s="27"/>
      <c r="ALU34" s="27"/>
      <c r="ALV34" s="27"/>
      <c r="ALW34" s="27"/>
      <c r="ALX34" s="27"/>
      <c r="ALY34" s="27"/>
      <c r="ALZ34" s="27"/>
      <c r="AMA34" s="27"/>
      <c r="AMB34" s="27"/>
      <c r="AMC34" s="27"/>
      <c r="AMD34" s="27"/>
      <c r="AME34" s="27"/>
      <c r="AMF34" s="27"/>
      <c r="AMG34" s="27"/>
      <c r="AMH34" s="27"/>
    </row>
    <row r="35" spans="1:1022" customFormat="1" ht="30.75" customHeight="1" x14ac:dyDescent="0.25">
      <c r="A35" s="84"/>
      <c r="B35" s="85"/>
      <c r="C35" s="85"/>
      <c r="D35" s="85"/>
      <c r="E35" s="84"/>
      <c r="F35" s="86"/>
      <c r="G35" s="84"/>
      <c r="H35" s="201"/>
      <c r="I35" s="201"/>
      <c r="J35" s="94"/>
      <c r="K35" s="86"/>
      <c r="L35" s="99">
        <f>IFERROR(SMALL(L31:L34,COUNTIF(L31:L34,0)+1),0)</f>
        <v>1.56</v>
      </c>
      <c r="M35" s="86">
        <f>IFERROR(SMALL(M31:M33,COUNTIF(M31:M33,0)+1),0)</f>
        <v>0.5867</v>
      </c>
      <c r="N35" s="88"/>
      <c r="O35" s="88"/>
      <c r="P35" s="89"/>
      <c r="Q35" s="89"/>
      <c r="R35" s="86"/>
      <c r="S35" s="90">
        <f>IFERROR((S31+S33+#REF!+S34+#REF!)/(Q31+Q33+#REF!+Q34+#REF!),0)</f>
        <v>0</v>
      </c>
      <c r="T35" s="86">
        <f>IFERROR((SMALL(L35:S35,COUNTIF(L35:S35,0)+1)),0)</f>
        <v>0.5867</v>
      </c>
      <c r="U35" s="86">
        <f>U30</f>
        <v>0</v>
      </c>
      <c r="V35" s="147">
        <f>ROUND((T35+(T35*X35)+((T35+(T35*X35))*W35)),2)</f>
        <v>0.65</v>
      </c>
      <c r="W35" s="91">
        <v>0.1</v>
      </c>
      <c r="X35" s="91"/>
      <c r="Y35" s="100">
        <f>IFERROR((SMALL(U35:V35,COUNTIF(U35:V35,0)+1)),0)</f>
        <v>0.65</v>
      </c>
      <c r="Z35" s="100">
        <v>1.72</v>
      </c>
      <c r="AA35" s="101">
        <f>Z35*F30</f>
        <v>2889.6</v>
      </c>
      <c r="AB35" s="92"/>
      <c r="AC35" s="93"/>
      <c r="AD35" s="62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  <c r="IV35" s="27"/>
      <c r="IW35" s="27"/>
      <c r="IX35" s="27"/>
      <c r="IY35" s="27"/>
      <c r="IZ35" s="27"/>
      <c r="JA35" s="27"/>
      <c r="JB35" s="27"/>
      <c r="JC35" s="27"/>
      <c r="JD35" s="27"/>
      <c r="JE35" s="27"/>
      <c r="JF35" s="27"/>
      <c r="JG35" s="27"/>
      <c r="JH35" s="27"/>
      <c r="JI35" s="27"/>
      <c r="JJ35" s="27"/>
      <c r="JK35" s="27"/>
      <c r="JL35" s="27"/>
      <c r="JM35" s="27"/>
      <c r="JN35" s="27"/>
      <c r="JO35" s="27"/>
      <c r="JP35" s="27"/>
      <c r="JQ35" s="27"/>
      <c r="JR35" s="27"/>
      <c r="JS35" s="27"/>
      <c r="JT35" s="27"/>
      <c r="JU35" s="27"/>
      <c r="JV35" s="27"/>
      <c r="JW35" s="27"/>
      <c r="JX35" s="27"/>
      <c r="JY35" s="27"/>
      <c r="JZ35" s="27"/>
      <c r="KA35" s="27"/>
      <c r="KB35" s="27"/>
      <c r="KC35" s="27"/>
      <c r="KD35" s="27"/>
      <c r="KE35" s="27"/>
      <c r="KF35" s="27"/>
      <c r="KG35" s="27"/>
      <c r="KH35" s="27"/>
      <c r="KI35" s="27"/>
      <c r="KJ35" s="27"/>
      <c r="KK35" s="27"/>
      <c r="KL35" s="27"/>
      <c r="KM35" s="27"/>
      <c r="KN35" s="27"/>
      <c r="KO35" s="27"/>
      <c r="KP35" s="27"/>
      <c r="KQ35" s="27"/>
      <c r="KR35" s="27"/>
      <c r="KS35" s="27"/>
      <c r="KT35" s="27"/>
      <c r="KU35" s="27"/>
      <c r="KV35" s="27"/>
      <c r="KW35" s="27"/>
      <c r="KX35" s="27"/>
      <c r="KY35" s="27"/>
      <c r="KZ35" s="27"/>
      <c r="LA35" s="27"/>
      <c r="LB35" s="27"/>
      <c r="LC35" s="27"/>
      <c r="LD35" s="27"/>
      <c r="LE35" s="27"/>
      <c r="LF35" s="27"/>
      <c r="LG35" s="27"/>
      <c r="LH35" s="27"/>
      <c r="LI35" s="27"/>
      <c r="LJ35" s="27"/>
      <c r="LK35" s="27"/>
      <c r="LL35" s="27"/>
      <c r="LM35" s="27"/>
      <c r="LN35" s="27"/>
      <c r="LO35" s="27"/>
      <c r="LP35" s="27"/>
      <c r="LQ35" s="27"/>
      <c r="LR35" s="27"/>
      <c r="LS35" s="27"/>
      <c r="LT35" s="27"/>
      <c r="LU35" s="27"/>
      <c r="LV35" s="27"/>
      <c r="LW35" s="27"/>
      <c r="LX35" s="27"/>
      <c r="LY35" s="27"/>
      <c r="LZ35" s="27"/>
      <c r="MA35" s="27"/>
      <c r="MB35" s="27"/>
      <c r="MC35" s="27"/>
      <c r="MD35" s="27"/>
      <c r="ME35" s="27"/>
      <c r="MF35" s="27"/>
      <c r="MG35" s="27"/>
      <c r="MH35" s="27"/>
      <c r="MI35" s="27"/>
      <c r="MJ35" s="27"/>
      <c r="MK35" s="27"/>
      <c r="ML35" s="27"/>
      <c r="MM35" s="27"/>
      <c r="MN35" s="27"/>
      <c r="MO35" s="27"/>
      <c r="MP35" s="27"/>
      <c r="MQ35" s="27"/>
      <c r="MR35" s="27"/>
      <c r="MS35" s="27"/>
      <c r="MT35" s="27"/>
      <c r="MU35" s="27"/>
      <c r="MV35" s="27"/>
      <c r="MW35" s="27"/>
      <c r="MX35" s="27"/>
      <c r="MY35" s="27"/>
      <c r="MZ35" s="27"/>
      <c r="NA35" s="27"/>
      <c r="NB35" s="27"/>
      <c r="NC35" s="27"/>
      <c r="ND35" s="27"/>
      <c r="NE35" s="27"/>
      <c r="NF35" s="27"/>
      <c r="NG35" s="27"/>
      <c r="NH35" s="27"/>
      <c r="NI35" s="27"/>
      <c r="NJ35" s="27"/>
      <c r="NK35" s="27"/>
      <c r="NL35" s="27"/>
      <c r="NM35" s="27"/>
      <c r="NN35" s="27"/>
      <c r="NO35" s="27"/>
      <c r="NP35" s="27"/>
      <c r="NQ35" s="27"/>
      <c r="NR35" s="27"/>
      <c r="NS35" s="27"/>
      <c r="NT35" s="27"/>
      <c r="NU35" s="27"/>
      <c r="NV35" s="27"/>
      <c r="NW35" s="27"/>
      <c r="NX35" s="27"/>
      <c r="NY35" s="27"/>
      <c r="NZ35" s="27"/>
      <c r="OA35" s="27"/>
      <c r="OB35" s="27"/>
      <c r="OC35" s="27"/>
      <c r="OD35" s="27"/>
      <c r="OE35" s="27"/>
      <c r="OF35" s="27"/>
      <c r="OG35" s="27"/>
      <c r="OH35" s="27"/>
      <c r="OI35" s="27"/>
      <c r="OJ35" s="27"/>
      <c r="OK35" s="27"/>
      <c r="OL35" s="27"/>
      <c r="OM35" s="27"/>
      <c r="ON35" s="27"/>
      <c r="OO35" s="27"/>
      <c r="OP35" s="27"/>
      <c r="OQ35" s="27"/>
      <c r="OR35" s="27"/>
      <c r="OS35" s="27"/>
      <c r="OT35" s="27"/>
      <c r="OU35" s="27"/>
      <c r="OV35" s="27"/>
      <c r="OW35" s="27"/>
      <c r="OX35" s="27"/>
      <c r="OY35" s="27"/>
      <c r="OZ35" s="27"/>
      <c r="PA35" s="27"/>
      <c r="PB35" s="27"/>
      <c r="PC35" s="27"/>
      <c r="PD35" s="27"/>
      <c r="PE35" s="27"/>
      <c r="PF35" s="27"/>
      <c r="PG35" s="27"/>
      <c r="PH35" s="27"/>
      <c r="PI35" s="27"/>
      <c r="PJ35" s="27"/>
      <c r="PK35" s="27"/>
      <c r="PL35" s="27"/>
      <c r="PM35" s="27"/>
      <c r="PN35" s="27"/>
      <c r="PO35" s="27"/>
      <c r="PP35" s="27"/>
      <c r="PQ35" s="27"/>
      <c r="PR35" s="27"/>
      <c r="PS35" s="27"/>
      <c r="PT35" s="27"/>
      <c r="PU35" s="27"/>
      <c r="PV35" s="27"/>
      <c r="PW35" s="27"/>
      <c r="PX35" s="27"/>
      <c r="PY35" s="27"/>
      <c r="PZ35" s="27"/>
      <c r="QA35" s="27"/>
      <c r="QB35" s="27"/>
      <c r="QC35" s="27"/>
      <c r="QD35" s="27"/>
      <c r="QE35" s="27"/>
      <c r="QF35" s="27"/>
      <c r="QG35" s="27"/>
      <c r="QH35" s="27"/>
      <c r="QI35" s="27"/>
      <c r="QJ35" s="27"/>
      <c r="QK35" s="27"/>
      <c r="QL35" s="27"/>
      <c r="QM35" s="27"/>
      <c r="QN35" s="27"/>
      <c r="QO35" s="27"/>
      <c r="QP35" s="27"/>
      <c r="QQ35" s="27"/>
      <c r="QR35" s="27"/>
      <c r="QS35" s="27"/>
      <c r="QT35" s="27"/>
      <c r="QU35" s="27"/>
      <c r="QV35" s="27"/>
      <c r="QW35" s="27"/>
      <c r="QX35" s="27"/>
      <c r="QY35" s="27"/>
      <c r="QZ35" s="27"/>
      <c r="RA35" s="27"/>
      <c r="RB35" s="27"/>
      <c r="RC35" s="27"/>
      <c r="RD35" s="27"/>
      <c r="RE35" s="27"/>
      <c r="RF35" s="27"/>
      <c r="RG35" s="27"/>
      <c r="RH35" s="27"/>
      <c r="RI35" s="27"/>
      <c r="RJ35" s="27"/>
      <c r="RK35" s="27"/>
      <c r="RL35" s="27"/>
      <c r="RM35" s="27"/>
      <c r="RN35" s="27"/>
      <c r="RO35" s="27"/>
      <c r="RP35" s="27"/>
      <c r="RQ35" s="27"/>
      <c r="RR35" s="27"/>
      <c r="RS35" s="27"/>
      <c r="RT35" s="27"/>
      <c r="RU35" s="27"/>
      <c r="RV35" s="27"/>
      <c r="RW35" s="27"/>
      <c r="RX35" s="27"/>
      <c r="RY35" s="27"/>
      <c r="RZ35" s="27"/>
      <c r="SA35" s="27"/>
      <c r="SB35" s="27"/>
      <c r="SC35" s="27"/>
      <c r="SD35" s="27"/>
      <c r="SE35" s="27"/>
      <c r="SF35" s="27"/>
      <c r="SG35" s="27"/>
      <c r="SH35" s="27"/>
      <c r="SI35" s="27"/>
      <c r="SJ35" s="27"/>
      <c r="SK35" s="27"/>
      <c r="SL35" s="27"/>
      <c r="SM35" s="27"/>
      <c r="SN35" s="27"/>
      <c r="SO35" s="27"/>
      <c r="SP35" s="27"/>
      <c r="SQ35" s="27"/>
      <c r="SR35" s="27"/>
      <c r="SS35" s="27"/>
      <c r="ST35" s="27"/>
      <c r="SU35" s="27"/>
      <c r="SV35" s="27"/>
      <c r="SW35" s="27"/>
      <c r="SX35" s="27"/>
      <c r="SY35" s="27"/>
      <c r="SZ35" s="27"/>
      <c r="TA35" s="27"/>
      <c r="TB35" s="27"/>
      <c r="TC35" s="27"/>
      <c r="TD35" s="27"/>
      <c r="TE35" s="27"/>
      <c r="TF35" s="27"/>
      <c r="TG35" s="27"/>
      <c r="TH35" s="27"/>
      <c r="TI35" s="27"/>
      <c r="TJ35" s="27"/>
      <c r="TK35" s="27"/>
      <c r="TL35" s="27"/>
      <c r="TM35" s="27"/>
      <c r="TN35" s="27"/>
      <c r="TO35" s="27"/>
      <c r="TP35" s="27"/>
      <c r="TQ35" s="27"/>
      <c r="TR35" s="27"/>
      <c r="TS35" s="27"/>
      <c r="TT35" s="27"/>
      <c r="TU35" s="27"/>
      <c r="TV35" s="27"/>
      <c r="TW35" s="27"/>
      <c r="TX35" s="27"/>
      <c r="TY35" s="27"/>
      <c r="TZ35" s="27"/>
      <c r="UA35" s="27"/>
      <c r="UB35" s="27"/>
      <c r="UC35" s="27"/>
      <c r="UD35" s="27"/>
      <c r="UE35" s="27"/>
      <c r="UF35" s="27"/>
      <c r="UG35" s="27"/>
      <c r="UH35" s="27"/>
      <c r="UI35" s="27"/>
      <c r="UJ35" s="27"/>
      <c r="UK35" s="27"/>
      <c r="UL35" s="27"/>
      <c r="UM35" s="27"/>
      <c r="UN35" s="27"/>
      <c r="UO35" s="27"/>
      <c r="UP35" s="27"/>
      <c r="UQ35" s="27"/>
      <c r="UR35" s="27"/>
      <c r="US35" s="27"/>
      <c r="UT35" s="27"/>
      <c r="UU35" s="27"/>
      <c r="UV35" s="27"/>
      <c r="UW35" s="27"/>
      <c r="UX35" s="27"/>
      <c r="UY35" s="27"/>
      <c r="UZ35" s="27"/>
      <c r="VA35" s="27"/>
      <c r="VB35" s="27"/>
      <c r="VC35" s="27"/>
      <c r="VD35" s="27"/>
      <c r="VE35" s="27"/>
      <c r="VF35" s="27"/>
      <c r="VG35" s="27"/>
      <c r="VH35" s="27"/>
      <c r="VI35" s="27"/>
      <c r="VJ35" s="27"/>
      <c r="VK35" s="27"/>
      <c r="VL35" s="27"/>
      <c r="VM35" s="27"/>
      <c r="VN35" s="27"/>
      <c r="VO35" s="27"/>
      <c r="VP35" s="27"/>
      <c r="VQ35" s="27"/>
      <c r="VR35" s="27"/>
      <c r="VS35" s="27"/>
      <c r="VT35" s="27"/>
      <c r="VU35" s="27"/>
      <c r="VV35" s="27"/>
      <c r="VW35" s="27"/>
      <c r="VX35" s="27"/>
      <c r="VY35" s="27"/>
      <c r="VZ35" s="27"/>
      <c r="WA35" s="27"/>
      <c r="WB35" s="27"/>
      <c r="WC35" s="27"/>
      <c r="WD35" s="27"/>
      <c r="WE35" s="27"/>
      <c r="WF35" s="27"/>
      <c r="WG35" s="27"/>
      <c r="WH35" s="27"/>
      <c r="WI35" s="27"/>
      <c r="WJ35" s="27"/>
      <c r="WK35" s="27"/>
      <c r="WL35" s="27"/>
      <c r="WM35" s="27"/>
      <c r="WN35" s="27"/>
      <c r="WO35" s="27"/>
      <c r="WP35" s="27"/>
      <c r="WQ35" s="27"/>
      <c r="WR35" s="27"/>
      <c r="WS35" s="27"/>
      <c r="WT35" s="27"/>
      <c r="WU35" s="27"/>
      <c r="WV35" s="27"/>
      <c r="WW35" s="27"/>
      <c r="WX35" s="27"/>
      <c r="WY35" s="27"/>
      <c r="WZ35" s="27"/>
      <c r="XA35" s="27"/>
      <c r="XB35" s="27"/>
      <c r="XC35" s="27"/>
      <c r="XD35" s="27"/>
      <c r="XE35" s="27"/>
      <c r="XF35" s="27"/>
      <c r="XG35" s="27"/>
      <c r="XH35" s="27"/>
      <c r="XI35" s="27"/>
      <c r="XJ35" s="27"/>
      <c r="XK35" s="27"/>
      <c r="XL35" s="27"/>
      <c r="XM35" s="27"/>
      <c r="XN35" s="27"/>
      <c r="XO35" s="27"/>
      <c r="XP35" s="27"/>
      <c r="XQ35" s="27"/>
      <c r="XR35" s="27"/>
      <c r="XS35" s="27"/>
      <c r="XT35" s="27"/>
      <c r="XU35" s="27"/>
      <c r="XV35" s="27"/>
      <c r="XW35" s="27"/>
      <c r="XX35" s="27"/>
      <c r="XY35" s="27"/>
      <c r="XZ35" s="27"/>
      <c r="YA35" s="27"/>
      <c r="YB35" s="27"/>
      <c r="YC35" s="27"/>
      <c r="YD35" s="27"/>
      <c r="YE35" s="27"/>
      <c r="YF35" s="27"/>
      <c r="YG35" s="27"/>
      <c r="YH35" s="27"/>
      <c r="YI35" s="27"/>
      <c r="YJ35" s="27"/>
      <c r="YK35" s="27"/>
      <c r="YL35" s="27"/>
      <c r="YM35" s="27"/>
      <c r="YN35" s="27"/>
      <c r="YO35" s="27"/>
      <c r="YP35" s="27"/>
      <c r="YQ35" s="27"/>
      <c r="YR35" s="27"/>
      <c r="YS35" s="27"/>
      <c r="YT35" s="27"/>
      <c r="YU35" s="27"/>
      <c r="YV35" s="27"/>
      <c r="YW35" s="27"/>
      <c r="YX35" s="27"/>
      <c r="YY35" s="27"/>
      <c r="YZ35" s="27"/>
      <c r="ZA35" s="27"/>
      <c r="ZB35" s="27"/>
      <c r="ZC35" s="27"/>
      <c r="ZD35" s="27"/>
      <c r="ZE35" s="27"/>
      <c r="ZF35" s="27"/>
      <c r="ZG35" s="27"/>
      <c r="ZH35" s="27"/>
      <c r="ZI35" s="27"/>
      <c r="ZJ35" s="27"/>
      <c r="ZK35" s="27"/>
      <c r="ZL35" s="27"/>
      <c r="ZM35" s="27"/>
      <c r="ZN35" s="27"/>
      <c r="ZO35" s="27"/>
      <c r="ZP35" s="27"/>
      <c r="ZQ35" s="27"/>
      <c r="ZR35" s="27"/>
      <c r="ZS35" s="27"/>
      <c r="ZT35" s="27"/>
      <c r="ZU35" s="27"/>
      <c r="ZV35" s="27"/>
      <c r="ZW35" s="27"/>
      <c r="ZX35" s="27"/>
      <c r="ZY35" s="27"/>
      <c r="ZZ35" s="27"/>
      <c r="AAA35" s="27"/>
      <c r="AAB35" s="27"/>
      <c r="AAC35" s="27"/>
      <c r="AAD35" s="27"/>
      <c r="AAE35" s="27"/>
      <c r="AAF35" s="27"/>
      <c r="AAG35" s="27"/>
      <c r="AAH35" s="27"/>
      <c r="AAI35" s="27"/>
      <c r="AAJ35" s="27"/>
      <c r="AAK35" s="27"/>
      <c r="AAL35" s="27"/>
      <c r="AAM35" s="27"/>
      <c r="AAN35" s="27"/>
      <c r="AAO35" s="27"/>
      <c r="AAP35" s="27"/>
      <c r="AAQ35" s="27"/>
      <c r="AAR35" s="27"/>
      <c r="AAS35" s="27"/>
      <c r="AAT35" s="27"/>
      <c r="AAU35" s="27"/>
      <c r="AAV35" s="27"/>
      <c r="AAW35" s="27"/>
      <c r="AAX35" s="27"/>
      <c r="AAY35" s="27"/>
      <c r="AAZ35" s="27"/>
      <c r="ABA35" s="27"/>
      <c r="ABB35" s="27"/>
      <c r="ABC35" s="27"/>
      <c r="ABD35" s="27"/>
      <c r="ABE35" s="27"/>
      <c r="ABF35" s="27"/>
      <c r="ABG35" s="27"/>
      <c r="ABH35" s="27"/>
      <c r="ABI35" s="27"/>
      <c r="ABJ35" s="27"/>
      <c r="ABK35" s="27"/>
      <c r="ABL35" s="27"/>
      <c r="ABM35" s="27"/>
      <c r="ABN35" s="27"/>
      <c r="ABO35" s="27"/>
      <c r="ABP35" s="27"/>
      <c r="ABQ35" s="27"/>
      <c r="ABR35" s="27"/>
      <c r="ABS35" s="27"/>
      <c r="ABT35" s="27"/>
      <c r="ABU35" s="27"/>
      <c r="ABV35" s="27"/>
      <c r="ABW35" s="27"/>
      <c r="ABX35" s="27"/>
      <c r="ABY35" s="27"/>
      <c r="ABZ35" s="27"/>
      <c r="ACA35" s="27"/>
      <c r="ACB35" s="27"/>
      <c r="ACC35" s="27"/>
      <c r="ACD35" s="27"/>
      <c r="ACE35" s="27"/>
      <c r="ACF35" s="27"/>
      <c r="ACG35" s="27"/>
      <c r="ACH35" s="27"/>
      <c r="ACI35" s="27"/>
      <c r="ACJ35" s="27"/>
      <c r="ACK35" s="27"/>
      <c r="ACL35" s="27"/>
      <c r="ACM35" s="27"/>
      <c r="ACN35" s="27"/>
      <c r="ACO35" s="27"/>
      <c r="ACP35" s="27"/>
      <c r="ACQ35" s="27"/>
      <c r="ACR35" s="27"/>
      <c r="ACS35" s="27"/>
      <c r="ACT35" s="27"/>
      <c r="ACU35" s="27"/>
      <c r="ACV35" s="27"/>
      <c r="ACW35" s="27"/>
      <c r="ACX35" s="27"/>
      <c r="ACY35" s="27"/>
      <c r="ACZ35" s="27"/>
      <c r="ADA35" s="27"/>
      <c r="ADB35" s="27"/>
      <c r="ADC35" s="27"/>
      <c r="ADD35" s="27"/>
      <c r="ADE35" s="27"/>
      <c r="ADF35" s="27"/>
      <c r="ADG35" s="27"/>
      <c r="ADH35" s="27"/>
      <c r="ADI35" s="27"/>
      <c r="ADJ35" s="27"/>
      <c r="ADK35" s="27"/>
      <c r="ADL35" s="27"/>
      <c r="ADM35" s="27"/>
      <c r="ADN35" s="27"/>
      <c r="ADO35" s="27"/>
      <c r="ADP35" s="27"/>
      <c r="ADQ35" s="27"/>
      <c r="ADR35" s="27"/>
      <c r="ADS35" s="27"/>
      <c r="ADT35" s="27"/>
      <c r="ADU35" s="27"/>
      <c r="ADV35" s="27"/>
      <c r="ADW35" s="27"/>
      <c r="ADX35" s="27"/>
      <c r="ADY35" s="27"/>
      <c r="ADZ35" s="27"/>
      <c r="AEA35" s="27"/>
      <c r="AEB35" s="27"/>
      <c r="AEC35" s="27"/>
      <c r="AED35" s="27"/>
      <c r="AEE35" s="27"/>
      <c r="AEF35" s="27"/>
      <c r="AEG35" s="27"/>
      <c r="AEH35" s="27"/>
      <c r="AEI35" s="27"/>
      <c r="AEJ35" s="27"/>
      <c r="AEK35" s="27"/>
      <c r="AEL35" s="27"/>
      <c r="AEM35" s="27"/>
      <c r="AEN35" s="27"/>
      <c r="AEO35" s="27"/>
      <c r="AEP35" s="27"/>
      <c r="AEQ35" s="27"/>
      <c r="AER35" s="27"/>
      <c r="AES35" s="27"/>
      <c r="AET35" s="27"/>
      <c r="AEU35" s="27"/>
      <c r="AEV35" s="27"/>
      <c r="AEW35" s="27"/>
      <c r="AEX35" s="27"/>
      <c r="AEY35" s="27"/>
      <c r="AEZ35" s="27"/>
      <c r="AFA35" s="27"/>
      <c r="AFB35" s="27"/>
      <c r="AFC35" s="27"/>
      <c r="AFD35" s="27"/>
      <c r="AFE35" s="27"/>
      <c r="AFF35" s="27"/>
      <c r="AFG35" s="27"/>
      <c r="AFH35" s="27"/>
      <c r="AFI35" s="27"/>
      <c r="AFJ35" s="27"/>
      <c r="AFK35" s="27"/>
      <c r="AFL35" s="27"/>
      <c r="AFM35" s="27"/>
      <c r="AFN35" s="27"/>
      <c r="AFO35" s="27"/>
      <c r="AFP35" s="27"/>
      <c r="AFQ35" s="27"/>
      <c r="AFR35" s="27"/>
      <c r="AFS35" s="27"/>
      <c r="AFT35" s="27"/>
      <c r="AFU35" s="27"/>
      <c r="AFV35" s="27"/>
      <c r="AFW35" s="27"/>
      <c r="AFX35" s="27"/>
      <c r="AFY35" s="27"/>
      <c r="AFZ35" s="27"/>
      <c r="AGA35" s="27"/>
      <c r="AGB35" s="27"/>
      <c r="AGC35" s="27"/>
      <c r="AGD35" s="27"/>
      <c r="AGE35" s="27"/>
      <c r="AGF35" s="27"/>
      <c r="AGG35" s="27"/>
      <c r="AGH35" s="27"/>
      <c r="AGI35" s="27"/>
      <c r="AGJ35" s="27"/>
      <c r="AGK35" s="27"/>
      <c r="AGL35" s="27"/>
      <c r="AGM35" s="27"/>
      <c r="AGN35" s="27"/>
      <c r="AGO35" s="27"/>
      <c r="AGP35" s="27"/>
      <c r="AGQ35" s="27"/>
      <c r="AGR35" s="27"/>
      <c r="AGS35" s="27"/>
      <c r="AGT35" s="27"/>
      <c r="AGU35" s="27"/>
      <c r="AGV35" s="27"/>
      <c r="AGW35" s="27"/>
      <c r="AGX35" s="27"/>
      <c r="AGY35" s="27"/>
      <c r="AGZ35" s="27"/>
      <c r="AHA35" s="27"/>
      <c r="AHB35" s="27"/>
      <c r="AHC35" s="27"/>
      <c r="AHD35" s="27"/>
      <c r="AHE35" s="27"/>
      <c r="AHF35" s="27"/>
      <c r="AHG35" s="27"/>
      <c r="AHH35" s="27"/>
      <c r="AHI35" s="27"/>
      <c r="AHJ35" s="27"/>
      <c r="AHK35" s="27"/>
      <c r="AHL35" s="27"/>
      <c r="AHM35" s="27"/>
      <c r="AHN35" s="27"/>
      <c r="AHO35" s="27"/>
      <c r="AHP35" s="27"/>
      <c r="AHQ35" s="27"/>
      <c r="AHR35" s="27"/>
      <c r="AHS35" s="27"/>
      <c r="AHT35" s="27"/>
      <c r="AHU35" s="27"/>
      <c r="AHV35" s="27"/>
      <c r="AHW35" s="27"/>
      <c r="AHX35" s="27"/>
      <c r="AHY35" s="27"/>
      <c r="AHZ35" s="27"/>
      <c r="AIA35" s="27"/>
      <c r="AIB35" s="27"/>
      <c r="AIC35" s="27"/>
      <c r="AID35" s="27"/>
      <c r="AIE35" s="27"/>
      <c r="AIF35" s="27"/>
      <c r="AIG35" s="27"/>
      <c r="AIH35" s="27"/>
      <c r="AII35" s="27"/>
      <c r="AIJ35" s="27"/>
      <c r="AIK35" s="27"/>
      <c r="AIL35" s="27"/>
      <c r="AIM35" s="27"/>
      <c r="AIN35" s="27"/>
      <c r="AIO35" s="27"/>
      <c r="AIP35" s="27"/>
      <c r="AIQ35" s="27"/>
      <c r="AIR35" s="27"/>
      <c r="AIS35" s="27"/>
      <c r="AIT35" s="27"/>
      <c r="AIU35" s="27"/>
      <c r="AIV35" s="27"/>
      <c r="AIW35" s="27"/>
      <c r="AIX35" s="27"/>
      <c r="AIY35" s="27"/>
      <c r="AIZ35" s="27"/>
      <c r="AJA35" s="27"/>
      <c r="AJB35" s="27"/>
      <c r="AJC35" s="27"/>
      <c r="AJD35" s="27"/>
      <c r="AJE35" s="27"/>
      <c r="AJF35" s="27"/>
      <c r="AJG35" s="27"/>
      <c r="AJH35" s="27"/>
      <c r="AJI35" s="27"/>
      <c r="AJJ35" s="27"/>
      <c r="AJK35" s="27"/>
      <c r="AJL35" s="27"/>
      <c r="AJM35" s="27"/>
      <c r="AJN35" s="27"/>
      <c r="AJO35" s="27"/>
      <c r="AJP35" s="27"/>
      <c r="AJQ35" s="27"/>
      <c r="AJR35" s="27"/>
      <c r="AJS35" s="27"/>
      <c r="AJT35" s="27"/>
      <c r="AJU35" s="27"/>
      <c r="AJV35" s="27"/>
      <c r="AJW35" s="27"/>
      <c r="AJX35" s="27"/>
      <c r="AJY35" s="27"/>
      <c r="AJZ35" s="27"/>
      <c r="AKA35" s="27"/>
      <c r="AKB35" s="27"/>
      <c r="AKC35" s="27"/>
      <c r="AKD35" s="27"/>
      <c r="AKE35" s="27"/>
      <c r="AKF35" s="27"/>
      <c r="AKG35" s="27"/>
      <c r="AKH35" s="27"/>
      <c r="AKI35" s="27"/>
      <c r="AKJ35" s="27"/>
      <c r="AKK35" s="27"/>
      <c r="AKL35" s="27"/>
      <c r="AKM35" s="27"/>
      <c r="AKN35" s="27"/>
      <c r="AKO35" s="27"/>
      <c r="AKP35" s="27"/>
      <c r="AKQ35" s="27"/>
      <c r="AKR35" s="27"/>
      <c r="AKS35" s="27"/>
      <c r="AKT35" s="27"/>
      <c r="AKU35" s="27"/>
      <c r="AKV35" s="27"/>
      <c r="AKW35" s="27"/>
      <c r="AKX35" s="27"/>
      <c r="AKY35" s="27"/>
      <c r="AKZ35" s="27"/>
      <c r="ALA35" s="27"/>
      <c r="ALB35" s="27"/>
      <c r="ALC35" s="27"/>
      <c r="ALD35" s="27"/>
      <c r="ALE35" s="27"/>
      <c r="ALF35" s="27"/>
      <c r="ALG35" s="27"/>
      <c r="ALH35" s="27"/>
      <c r="ALI35" s="27"/>
      <c r="ALJ35" s="27"/>
      <c r="ALK35" s="27"/>
      <c r="ALL35" s="27"/>
      <c r="ALM35" s="27"/>
      <c r="ALN35" s="27"/>
      <c r="ALO35" s="27"/>
      <c r="ALP35" s="27"/>
      <c r="ALQ35" s="27"/>
      <c r="ALR35" s="27"/>
      <c r="ALS35" s="27"/>
      <c r="ALT35" s="27"/>
      <c r="ALU35" s="27"/>
      <c r="ALV35" s="27"/>
      <c r="ALW35" s="27"/>
      <c r="ALX35" s="27"/>
      <c r="ALY35" s="27"/>
      <c r="ALZ35" s="27"/>
      <c r="AMA35" s="27"/>
      <c r="AMB35" s="27"/>
      <c r="AMC35" s="27"/>
      <c r="AMD35" s="27"/>
      <c r="AME35" s="27"/>
      <c r="AMF35" s="27"/>
      <c r="AMG35" s="27"/>
      <c r="AMH35" s="27"/>
    </row>
    <row r="36" spans="1:1022" customFormat="1" ht="30.75" customHeight="1" x14ac:dyDescent="0.25">
      <c r="A36" s="195">
        <v>6</v>
      </c>
      <c r="B36" s="196" t="s">
        <v>47</v>
      </c>
      <c r="C36" s="196" t="s">
        <v>56</v>
      </c>
      <c r="D36" s="196" t="s">
        <v>32</v>
      </c>
      <c r="E36" s="195" t="s">
        <v>31</v>
      </c>
      <c r="F36" s="198">
        <v>3000</v>
      </c>
      <c r="G36" s="195">
        <v>1</v>
      </c>
      <c r="H36" s="96" t="s">
        <v>0</v>
      </c>
      <c r="I36" s="96" t="s">
        <v>1</v>
      </c>
      <c r="J36" s="57" t="s">
        <v>2</v>
      </c>
      <c r="K36" s="58" t="s">
        <v>3</v>
      </c>
      <c r="L36" s="59" t="s">
        <v>27</v>
      </c>
      <c r="M36" s="60" t="s">
        <v>28</v>
      </c>
      <c r="N36" s="61" t="s">
        <v>6</v>
      </c>
      <c r="O36" s="57" t="s">
        <v>1</v>
      </c>
      <c r="P36" s="2" t="s">
        <v>1728</v>
      </c>
      <c r="Q36" s="58" t="s">
        <v>7</v>
      </c>
      <c r="R36" s="42" t="s">
        <v>1729</v>
      </c>
      <c r="S36" s="59" t="s">
        <v>8</v>
      </c>
      <c r="T36" s="192"/>
      <c r="U36" s="200"/>
      <c r="V36" s="192"/>
      <c r="W36" s="202"/>
      <c r="X36" s="202"/>
      <c r="Y36" s="203"/>
      <c r="Z36" s="203"/>
      <c r="AA36" s="191"/>
      <c r="AB36" s="62"/>
      <c r="AC36" s="62"/>
      <c r="AD36" s="62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  <c r="IU36" s="27"/>
      <c r="IV36" s="27"/>
      <c r="IW36" s="27"/>
      <c r="IX36" s="27"/>
      <c r="IY36" s="27"/>
      <c r="IZ36" s="27"/>
      <c r="JA36" s="27"/>
      <c r="JB36" s="27"/>
      <c r="JC36" s="27"/>
      <c r="JD36" s="27"/>
      <c r="JE36" s="27"/>
      <c r="JF36" s="27"/>
      <c r="JG36" s="27"/>
      <c r="JH36" s="27"/>
      <c r="JI36" s="27"/>
      <c r="JJ36" s="27"/>
      <c r="JK36" s="27"/>
      <c r="JL36" s="27"/>
      <c r="JM36" s="27"/>
      <c r="JN36" s="27"/>
      <c r="JO36" s="27"/>
      <c r="JP36" s="27"/>
      <c r="JQ36" s="27"/>
      <c r="JR36" s="27"/>
      <c r="JS36" s="27"/>
      <c r="JT36" s="27"/>
      <c r="JU36" s="27"/>
      <c r="JV36" s="27"/>
      <c r="JW36" s="27"/>
      <c r="JX36" s="27"/>
      <c r="JY36" s="27"/>
      <c r="JZ36" s="27"/>
      <c r="KA36" s="27"/>
      <c r="KB36" s="27"/>
      <c r="KC36" s="27"/>
      <c r="KD36" s="27"/>
      <c r="KE36" s="27"/>
      <c r="KF36" s="27"/>
      <c r="KG36" s="27"/>
      <c r="KH36" s="27"/>
      <c r="KI36" s="27"/>
      <c r="KJ36" s="27"/>
      <c r="KK36" s="27"/>
      <c r="KL36" s="27"/>
      <c r="KM36" s="27"/>
      <c r="KN36" s="27"/>
      <c r="KO36" s="27"/>
      <c r="KP36" s="27"/>
      <c r="KQ36" s="27"/>
      <c r="KR36" s="27"/>
      <c r="KS36" s="27"/>
      <c r="KT36" s="27"/>
      <c r="KU36" s="27"/>
      <c r="KV36" s="27"/>
      <c r="KW36" s="27"/>
      <c r="KX36" s="27"/>
      <c r="KY36" s="27"/>
      <c r="KZ36" s="27"/>
      <c r="LA36" s="27"/>
      <c r="LB36" s="27"/>
      <c r="LC36" s="27"/>
      <c r="LD36" s="27"/>
      <c r="LE36" s="27"/>
      <c r="LF36" s="27"/>
      <c r="LG36" s="27"/>
      <c r="LH36" s="27"/>
      <c r="LI36" s="27"/>
      <c r="LJ36" s="27"/>
      <c r="LK36" s="27"/>
      <c r="LL36" s="27"/>
      <c r="LM36" s="27"/>
      <c r="LN36" s="27"/>
      <c r="LO36" s="27"/>
      <c r="LP36" s="27"/>
      <c r="LQ36" s="27"/>
      <c r="LR36" s="27"/>
      <c r="LS36" s="27"/>
      <c r="LT36" s="27"/>
      <c r="LU36" s="27"/>
      <c r="LV36" s="27"/>
      <c r="LW36" s="27"/>
      <c r="LX36" s="27"/>
      <c r="LY36" s="27"/>
      <c r="LZ36" s="27"/>
      <c r="MA36" s="27"/>
      <c r="MB36" s="27"/>
      <c r="MC36" s="27"/>
      <c r="MD36" s="27"/>
      <c r="ME36" s="27"/>
      <c r="MF36" s="27"/>
      <c r="MG36" s="27"/>
      <c r="MH36" s="27"/>
      <c r="MI36" s="27"/>
      <c r="MJ36" s="27"/>
      <c r="MK36" s="27"/>
      <c r="ML36" s="27"/>
      <c r="MM36" s="27"/>
      <c r="MN36" s="27"/>
      <c r="MO36" s="27"/>
      <c r="MP36" s="27"/>
      <c r="MQ36" s="27"/>
      <c r="MR36" s="27"/>
      <c r="MS36" s="27"/>
      <c r="MT36" s="27"/>
      <c r="MU36" s="27"/>
      <c r="MV36" s="27"/>
      <c r="MW36" s="27"/>
      <c r="MX36" s="27"/>
      <c r="MY36" s="27"/>
      <c r="MZ36" s="27"/>
      <c r="NA36" s="27"/>
      <c r="NB36" s="27"/>
      <c r="NC36" s="27"/>
      <c r="ND36" s="27"/>
      <c r="NE36" s="27"/>
      <c r="NF36" s="27"/>
      <c r="NG36" s="27"/>
      <c r="NH36" s="27"/>
      <c r="NI36" s="27"/>
      <c r="NJ36" s="27"/>
      <c r="NK36" s="27"/>
      <c r="NL36" s="27"/>
      <c r="NM36" s="27"/>
      <c r="NN36" s="27"/>
      <c r="NO36" s="27"/>
      <c r="NP36" s="27"/>
      <c r="NQ36" s="27"/>
      <c r="NR36" s="27"/>
      <c r="NS36" s="27"/>
      <c r="NT36" s="27"/>
      <c r="NU36" s="27"/>
      <c r="NV36" s="27"/>
      <c r="NW36" s="27"/>
      <c r="NX36" s="27"/>
      <c r="NY36" s="27"/>
      <c r="NZ36" s="27"/>
      <c r="OA36" s="27"/>
      <c r="OB36" s="27"/>
      <c r="OC36" s="27"/>
      <c r="OD36" s="27"/>
      <c r="OE36" s="27"/>
      <c r="OF36" s="27"/>
      <c r="OG36" s="27"/>
      <c r="OH36" s="27"/>
      <c r="OI36" s="27"/>
      <c r="OJ36" s="27"/>
      <c r="OK36" s="27"/>
      <c r="OL36" s="27"/>
      <c r="OM36" s="27"/>
      <c r="ON36" s="27"/>
      <c r="OO36" s="27"/>
      <c r="OP36" s="27"/>
      <c r="OQ36" s="27"/>
      <c r="OR36" s="27"/>
      <c r="OS36" s="27"/>
      <c r="OT36" s="27"/>
      <c r="OU36" s="27"/>
      <c r="OV36" s="27"/>
      <c r="OW36" s="27"/>
      <c r="OX36" s="27"/>
      <c r="OY36" s="27"/>
      <c r="OZ36" s="27"/>
      <c r="PA36" s="27"/>
      <c r="PB36" s="27"/>
      <c r="PC36" s="27"/>
      <c r="PD36" s="27"/>
      <c r="PE36" s="27"/>
      <c r="PF36" s="27"/>
      <c r="PG36" s="27"/>
      <c r="PH36" s="27"/>
      <c r="PI36" s="27"/>
      <c r="PJ36" s="27"/>
      <c r="PK36" s="27"/>
      <c r="PL36" s="27"/>
      <c r="PM36" s="27"/>
      <c r="PN36" s="27"/>
      <c r="PO36" s="27"/>
      <c r="PP36" s="27"/>
      <c r="PQ36" s="27"/>
      <c r="PR36" s="27"/>
      <c r="PS36" s="27"/>
      <c r="PT36" s="27"/>
      <c r="PU36" s="27"/>
      <c r="PV36" s="27"/>
      <c r="PW36" s="27"/>
      <c r="PX36" s="27"/>
      <c r="PY36" s="27"/>
      <c r="PZ36" s="27"/>
      <c r="QA36" s="27"/>
      <c r="QB36" s="27"/>
      <c r="QC36" s="27"/>
      <c r="QD36" s="27"/>
      <c r="QE36" s="27"/>
      <c r="QF36" s="27"/>
      <c r="QG36" s="27"/>
      <c r="QH36" s="27"/>
      <c r="QI36" s="27"/>
      <c r="QJ36" s="27"/>
      <c r="QK36" s="27"/>
      <c r="QL36" s="27"/>
      <c r="QM36" s="27"/>
      <c r="QN36" s="27"/>
      <c r="QO36" s="27"/>
      <c r="QP36" s="27"/>
      <c r="QQ36" s="27"/>
      <c r="QR36" s="27"/>
      <c r="QS36" s="27"/>
      <c r="QT36" s="27"/>
      <c r="QU36" s="27"/>
      <c r="QV36" s="27"/>
      <c r="QW36" s="27"/>
      <c r="QX36" s="27"/>
      <c r="QY36" s="27"/>
      <c r="QZ36" s="27"/>
      <c r="RA36" s="27"/>
      <c r="RB36" s="27"/>
      <c r="RC36" s="27"/>
      <c r="RD36" s="27"/>
      <c r="RE36" s="27"/>
      <c r="RF36" s="27"/>
      <c r="RG36" s="27"/>
      <c r="RH36" s="27"/>
      <c r="RI36" s="27"/>
      <c r="RJ36" s="27"/>
      <c r="RK36" s="27"/>
      <c r="RL36" s="27"/>
      <c r="RM36" s="27"/>
      <c r="RN36" s="27"/>
      <c r="RO36" s="27"/>
      <c r="RP36" s="27"/>
      <c r="RQ36" s="27"/>
      <c r="RR36" s="27"/>
      <c r="RS36" s="27"/>
      <c r="RT36" s="27"/>
      <c r="RU36" s="27"/>
      <c r="RV36" s="27"/>
      <c r="RW36" s="27"/>
      <c r="RX36" s="27"/>
      <c r="RY36" s="27"/>
      <c r="RZ36" s="27"/>
      <c r="SA36" s="27"/>
      <c r="SB36" s="27"/>
      <c r="SC36" s="27"/>
      <c r="SD36" s="27"/>
      <c r="SE36" s="27"/>
      <c r="SF36" s="27"/>
      <c r="SG36" s="27"/>
      <c r="SH36" s="27"/>
      <c r="SI36" s="27"/>
      <c r="SJ36" s="27"/>
      <c r="SK36" s="27"/>
      <c r="SL36" s="27"/>
      <c r="SM36" s="27"/>
      <c r="SN36" s="27"/>
      <c r="SO36" s="27"/>
      <c r="SP36" s="27"/>
      <c r="SQ36" s="27"/>
      <c r="SR36" s="27"/>
      <c r="SS36" s="27"/>
      <c r="ST36" s="27"/>
      <c r="SU36" s="27"/>
      <c r="SV36" s="27"/>
      <c r="SW36" s="27"/>
      <c r="SX36" s="27"/>
      <c r="SY36" s="27"/>
      <c r="SZ36" s="27"/>
      <c r="TA36" s="27"/>
      <c r="TB36" s="27"/>
      <c r="TC36" s="27"/>
      <c r="TD36" s="27"/>
      <c r="TE36" s="27"/>
      <c r="TF36" s="27"/>
      <c r="TG36" s="27"/>
      <c r="TH36" s="27"/>
      <c r="TI36" s="27"/>
      <c r="TJ36" s="27"/>
      <c r="TK36" s="27"/>
      <c r="TL36" s="27"/>
      <c r="TM36" s="27"/>
      <c r="TN36" s="27"/>
      <c r="TO36" s="27"/>
      <c r="TP36" s="27"/>
      <c r="TQ36" s="27"/>
      <c r="TR36" s="27"/>
      <c r="TS36" s="27"/>
      <c r="TT36" s="27"/>
      <c r="TU36" s="27"/>
      <c r="TV36" s="27"/>
      <c r="TW36" s="27"/>
      <c r="TX36" s="27"/>
      <c r="TY36" s="27"/>
      <c r="TZ36" s="27"/>
      <c r="UA36" s="27"/>
      <c r="UB36" s="27"/>
      <c r="UC36" s="27"/>
      <c r="UD36" s="27"/>
      <c r="UE36" s="27"/>
      <c r="UF36" s="27"/>
      <c r="UG36" s="27"/>
      <c r="UH36" s="27"/>
      <c r="UI36" s="27"/>
      <c r="UJ36" s="27"/>
      <c r="UK36" s="27"/>
      <c r="UL36" s="27"/>
      <c r="UM36" s="27"/>
      <c r="UN36" s="27"/>
      <c r="UO36" s="27"/>
      <c r="UP36" s="27"/>
      <c r="UQ36" s="27"/>
      <c r="UR36" s="27"/>
      <c r="US36" s="27"/>
      <c r="UT36" s="27"/>
      <c r="UU36" s="27"/>
      <c r="UV36" s="27"/>
      <c r="UW36" s="27"/>
      <c r="UX36" s="27"/>
      <c r="UY36" s="27"/>
      <c r="UZ36" s="27"/>
      <c r="VA36" s="27"/>
      <c r="VB36" s="27"/>
      <c r="VC36" s="27"/>
      <c r="VD36" s="27"/>
      <c r="VE36" s="27"/>
      <c r="VF36" s="27"/>
      <c r="VG36" s="27"/>
      <c r="VH36" s="27"/>
      <c r="VI36" s="27"/>
      <c r="VJ36" s="27"/>
      <c r="VK36" s="27"/>
      <c r="VL36" s="27"/>
      <c r="VM36" s="27"/>
      <c r="VN36" s="27"/>
      <c r="VO36" s="27"/>
      <c r="VP36" s="27"/>
      <c r="VQ36" s="27"/>
      <c r="VR36" s="27"/>
      <c r="VS36" s="27"/>
      <c r="VT36" s="27"/>
      <c r="VU36" s="27"/>
      <c r="VV36" s="27"/>
      <c r="VW36" s="27"/>
      <c r="VX36" s="27"/>
      <c r="VY36" s="27"/>
      <c r="VZ36" s="27"/>
      <c r="WA36" s="27"/>
      <c r="WB36" s="27"/>
      <c r="WC36" s="27"/>
      <c r="WD36" s="27"/>
      <c r="WE36" s="27"/>
      <c r="WF36" s="27"/>
      <c r="WG36" s="27"/>
      <c r="WH36" s="27"/>
      <c r="WI36" s="27"/>
      <c r="WJ36" s="27"/>
      <c r="WK36" s="27"/>
      <c r="WL36" s="27"/>
      <c r="WM36" s="27"/>
      <c r="WN36" s="27"/>
      <c r="WO36" s="27"/>
      <c r="WP36" s="27"/>
      <c r="WQ36" s="27"/>
      <c r="WR36" s="27"/>
      <c r="WS36" s="27"/>
      <c r="WT36" s="27"/>
      <c r="WU36" s="27"/>
      <c r="WV36" s="27"/>
      <c r="WW36" s="27"/>
      <c r="WX36" s="27"/>
      <c r="WY36" s="27"/>
      <c r="WZ36" s="27"/>
      <c r="XA36" s="27"/>
      <c r="XB36" s="27"/>
      <c r="XC36" s="27"/>
      <c r="XD36" s="27"/>
      <c r="XE36" s="27"/>
      <c r="XF36" s="27"/>
      <c r="XG36" s="27"/>
      <c r="XH36" s="27"/>
      <c r="XI36" s="27"/>
      <c r="XJ36" s="27"/>
      <c r="XK36" s="27"/>
      <c r="XL36" s="27"/>
      <c r="XM36" s="27"/>
      <c r="XN36" s="27"/>
      <c r="XO36" s="27"/>
      <c r="XP36" s="27"/>
      <c r="XQ36" s="27"/>
      <c r="XR36" s="27"/>
      <c r="XS36" s="27"/>
      <c r="XT36" s="27"/>
      <c r="XU36" s="27"/>
      <c r="XV36" s="27"/>
      <c r="XW36" s="27"/>
      <c r="XX36" s="27"/>
      <c r="XY36" s="27"/>
      <c r="XZ36" s="27"/>
      <c r="YA36" s="27"/>
      <c r="YB36" s="27"/>
      <c r="YC36" s="27"/>
      <c r="YD36" s="27"/>
      <c r="YE36" s="27"/>
      <c r="YF36" s="27"/>
      <c r="YG36" s="27"/>
      <c r="YH36" s="27"/>
      <c r="YI36" s="27"/>
      <c r="YJ36" s="27"/>
      <c r="YK36" s="27"/>
      <c r="YL36" s="27"/>
      <c r="YM36" s="27"/>
      <c r="YN36" s="27"/>
      <c r="YO36" s="27"/>
      <c r="YP36" s="27"/>
      <c r="YQ36" s="27"/>
      <c r="YR36" s="27"/>
      <c r="YS36" s="27"/>
      <c r="YT36" s="27"/>
      <c r="YU36" s="27"/>
      <c r="YV36" s="27"/>
      <c r="YW36" s="27"/>
      <c r="YX36" s="27"/>
      <c r="YY36" s="27"/>
      <c r="YZ36" s="27"/>
      <c r="ZA36" s="27"/>
      <c r="ZB36" s="27"/>
      <c r="ZC36" s="27"/>
      <c r="ZD36" s="27"/>
      <c r="ZE36" s="27"/>
      <c r="ZF36" s="27"/>
      <c r="ZG36" s="27"/>
      <c r="ZH36" s="27"/>
      <c r="ZI36" s="27"/>
      <c r="ZJ36" s="27"/>
      <c r="ZK36" s="27"/>
      <c r="ZL36" s="27"/>
      <c r="ZM36" s="27"/>
      <c r="ZN36" s="27"/>
      <c r="ZO36" s="27"/>
      <c r="ZP36" s="27"/>
      <c r="ZQ36" s="27"/>
      <c r="ZR36" s="27"/>
      <c r="ZS36" s="27"/>
      <c r="ZT36" s="27"/>
      <c r="ZU36" s="27"/>
      <c r="ZV36" s="27"/>
      <c r="ZW36" s="27"/>
      <c r="ZX36" s="27"/>
      <c r="ZY36" s="27"/>
      <c r="ZZ36" s="27"/>
      <c r="AAA36" s="27"/>
      <c r="AAB36" s="27"/>
      <c r="AAC36" s="27"/>
      <c r="AAD36" s="27"/>
      <c r="AAE36" s="27"/>
      <c r="AAF36" s="27"/>
      <c r="AAG36" s="27"/>
      <c r="AAH36" s="27"/>
      <c r="AAI36" s="27"/>
      <c r="AAJ36" s="27"/>
      <c r="AAK36" s="27"/>
      <c r="AAL36" s="27"/>
      <c r="AAM36" s="27"/>
      <c r="AAN36" s="27"/>
      <c r="AAO36" s="27"/>
      <c r="AAP36" s="27"/>
      <c r="AAQ36" s="27"/>
      <c r="AAR36" s="27"/>
      <c r="AAS36" s="27"/>
      <c r="AAT36" s="27"/>
      <c r="AAU36" s="27"/>
      <c r="AAV36" s="27"/>
      <c r="AAW36" s="27"/>
      <c r="AAX36" s="27"/>
      <c r="AAY36" s="27"/>
      <c r="AAZ36" s="27"/>
      <c r="ABA36" s="27"/>
      <c r="ABB36" s="27"/>
      <c r="ABC36" s="27"/>
      <c r="ABD36" s="27"/>
      <c r="ABE36" s="27"/>
      <c r="ABF36" s="27"/>
      <c r="ABG36" s="27"/>
      <c r="ABH36" s="27"/>
      <c r="ABI36" s="27"/>
      <c r="ABJ36" s="27"/>
      <c r="ABK36" s="27"/>
      <c r="ABL36" s="27"/>
      <c r="ABM36" s="27"/>
      <c r="ABN36" s="27"/>
      <c r="ABO36" s="27"/>
      <c r="ABP36" s="27"/>
      <c r="ABQ36" s="27"/>
      <c r="ABR36" s="27"/>
      <c r="ABS36" s="27"/>
      <c r="ABT36" s="27"/>
      <c r="ABU36" s="27"/>
      <c r="ABV36" s="27"/>
      <c r="ABW36" s="27"/>
      <c r="ABX36" s="27"/>
      <c r="ABY36" s="27"/>
      <c r="ABZ36" s="27"/>
      <c r="ACA36" s="27"/>
      <c r="ACB36" s="27"/>
      <c r="ACC36" s="27"/>
      <c r="ACD36" s="27"/>
      <c r="ACE36" s="27"/>
      <c r="ACF36" s="27"/>
      <c r="ACG36" s="27"/>
      <c r="ACH36" s="27"/>
      <c r="ACI36" s="27"/>
      <c r="ACJ36" s="27"/>
      <c r="ACK36" s="27"/>
      <c r="ACL36" s="27"/>
      <c r="ACM36" s="27"/>
      <c r="ACN36" s="27"/>
      <c r="ACO36" s="27"/>
      <c r="ACP36" s="27"/>
      <c r="ACQ36" s="27"/>
      <c r="ACR36" s="27"/>
      <c r="ACS36" s="27"/>
      <c r="ACT36" s="27"/>
      <c r="ACU36" s="27"/>
      <c r="ACV36" s="27"/>
      <c r="ACW36" s="27"/>
      <c r="ACX36" s="27"/>
      <c r="ACY36" s="27"/>
      <c r="ACZ36" s="27"/>
      <c r="ADA36" s="27"/>
      <c r="ADB36" s="27"/>
      <c r="ADC36" s="27"/>
      <c r="ADD36" s="27"/>
      <c r="ADE36" s="27"/>
      <c r="ADF36" s="27"/>
      <c r="ADG36" s="27"/>
      <c r="ADH36" s="27"/>
      <c r="ADI36" s="27"/>
      <c r="ADJ36" s="27"/>
      <c r="ADK36" s="27"/>
      <c r="ADL36" s="27"/>
      <c r="ADM36" s="27"/>
      <c r="ADN36" s="27"/>
      <c r="ADO36" s="27"/>
      <c r="ADP36" s="27"/>
      <c r="ADQ36" s="27"/>
      <c r="ADR36" s="27"/>
      <c r="ADS36" s="27"/>
      <c r="ADT36" s="27"/>
      <c r="ADU36" s="27"/>
      <c r="ADV36" s="27"/>
      <c r="ADW36" s="27"/>
      <c r="ADX36" s="27"/>
      <c r="ADY36" s="27"/>
      <c r="ADZ36" s="27"/>
      <c r="AEA36" s="27"/>
      <c r="AEB36" s="27"/>
      <c r="AEC36" s="27"/>
      <c r="AED36" s="27"/>
      <c r="AEE36" s="27"/>
      <c r="AEF36" s="27"/>
      <c r="AEG36" s="27"/>
      <c r="AEH36" s="27"/>
      <c r="AEI36" s="27"/>
      <c r="AEJ36" s="27"/>
      <c r="AEK36" s="27"/>
      <c r="AEL36" s="27"/>
      <c r="AEM36" s="27"/>
      <c r="AEN36" s="27"/>
      <c r="AEO36" s="27"/>
      <c r="AEP36" s="27"/>
      <c r="AEQ36" s="27"/>
      <c r="AER36" s="27"/>
      <c r="AES36" s="27"/>
      <c r="AET36" s="27"/>
      <c r="AEU36" s="27"/>
      <c r="AEV36" s="27"/>
      <c r="AEW36" s="27"/>
      <c r="AEX36" s="27"/>
      <c r="AEY36" s="27"/>
      <c r="AEZ36" s="27"/>
      <c r="AFA36" s="27"/>
      <c r="AFB36" s="27"/>
      <c r="AFC36" s="27"/>
      <c r="AFD36" s="27"/>
      <c r="AFE36" s="27"/>
      <c r="AFF36" s="27"/>
      <c r="AFG36" s="27"/>
      <c r="AFH36" s="27"/>
      <c r="AFI36" s="27"/>
      <c r="AFJ36" s="27"/>
      <c r="AFK36" s="27"/>
      <c r="AFL36" s="27"/>
      <c r="AFM36" s="27"/>
      <c r="AFN36" s="27"/>
      <c r="AFO36" s="27"/>
      <c r="AFP36" s="27"/>
      <c r="AFQ36" s="27"/>
      <c r="AFR36" s="27"/>
      <c r="AFS36" s="27"/>
      <c r="AFT36" s="27"/>
      <c r="AFU36" s="27"/>
      <c r="AFV36" s="27"/>
      <c r="AFW36" s="27"/>
      <c r="AFX36" s="27"/>
      <c r="AFY36" s="27"/>
      <c r="AFZ36" s="27"/>
      <c r="AGA36" s="27"/>
      <c r="AGB36" s="27"/>
      <c r="AGC36" s="27"/>
      <c r="AGD36" s="27"/>
      <c r="AGE36" s="27"/>
      <c r="AGF36" s="27"/>
      <c r="AGG36" s="27"/>
      <c r="AGH36" s="27"/>
      <c r="AGI36" s="27"/>
      <c r="AGJ36" s="27"/>
      <c r="AGK36" s="27"/>
      <c r="AGL36" s="27"/>
      <c r="AGM36" s="27"/>
      <c r="AGN36" s="27"/>
      <c r="AGO36" s="27"/>
      <c r="AGP36" s="27"/>
      <c r="AGQ36" s="27"/>
      <c r="AGR36" s="27"/>
      <c r="AGS36" s="27"/>
      <c r="AGT36" s="27"/>
      <c r="AGU36" s="27"/>
      <c r="AGV36" s="27"/>
      <c r="AGW36" s="27"/>
      <c r="AGX36" s="27"/>
      <c r="AGY36" s="27"/>
      <c r="AGZ36" s="27"/>
      <c r="AHA36" s="27"/>
      <c r="AHB36" s="27"/>
      <c r="AHC36" s="27"/>
      <c r="AHD36" s="27"/>
      <c r="AHE36" s="27"/>
      <c r="AHF36" s="27"/>
      <c r="AHG36" s="27"/>
      <c r="AHH36" s="27"/>
      <c r="AHI36" s="27"/>
      <c r="AHJ36" s="27"/>
      <c r="AHK36" s="27"/>
      <c r="AHL36" s="27"/>
      <c r="AHM36" s="27"/>
      <c r="AHN36" s="27"/>
      <c r="AHO36" s="27"/>
      <c r="AHP36" s="27"/>
      <c r="AHQ36" s="27"/>
      <c r="AHR36" s="27"/>
      <c r="AHS36" s="27"/>
      <c r="AHT36" s="27"/>
      <c r="AHU36" s="27"/>
      <c r="AHV36" s="27"/>
      <c r="AHW36" s="27"/>
      <c r="AHX36" s="27"/>
      <c r="AHY36" s="27"/>
      <c r="AHZ36" s="27"/>
      <c r="AIA36" s="27"/>
      <c r="AIB36" s="27"/>
      <c r="AIC36" s="27"/>
      <c r="AID36" s="27"/>
      <c r="AIE36" s="27"/>
      <c r="AIF36" s="27"/>
      <c r="AIG36" s="27"/>
      <c r="AIH36" s="27"/>
      <c r="AII36" s="27"/>
      <c r="AIJ36" s="27"/>
      <c r="AIK36" s="27"/>
      <c r="AIL36" s="27"/>
      <c r="AIM36" s="27"/>
      <c r="AIN36" s="27"/>
      <c r="AIO36" s="27"/>
      <c r="AIP36" s="27"/>
      <c r="AIQ36" s="27"/>
      <c r="AIR36" s="27"/>
      <c r="AIS36" s="27"/>
      <c r="AIT36" s="27"/>
      <c r="AIU36" s="27"/>
      <c r="AIV36" s="27"/>
      <c r="AIW36" s="27"/>
      <c r="AIX36" s="27"/>
      <c r="AIY36" s="27"/>
      <c r="AIZ36" s="27"/>
      <c r="AJA36" s="27"/>
      <c r="AJB36" s="27"/>
      <c r="AJC36" s="27"/>
      <c r="AJD36" s="27"/>
      <c r="AJE36" s="27"/>
      <c r="AJF36" s="27"/>
      <c r="AJG36" s="27"/>
      <c r="AJH36" s="27"/>
      <c r="AJI36" s="27"/>
      <c r="AJJ36" s="27"/>
      <c r="AJK36" s="27"/>
      <c r="AJL36" s="27"/>
      <c r="AJM36" s="27"/>
      <c r="AJN36" s="27"/>
      <c r="AJO36" s="27"/>
      <c r="AJP36" s="27"/>
      <c r="AJQ36" s="27"/>
      <c r="AJR36" s="27"/>
      <c r="AJS36" s="27"/>
      <c r="AJT36" s="27"/>
      <c r="AJU36" s="27"/>
      <c r="AJV36" s="27"/>
      <c r="AJW36" s="27"/>
      <c r="AJX36" s="27"/>
      <c r="AJY36" s="27"/>
      <c r="AJZ36" s="27"/>
      <c r="AKA36" s="27"/>
      <c r="AKB36" s="27"/>
      <c r="AKC36" s="27"/>
      <c r="AKD36" s="27"/>
      <c r="AKE36" s="27"/>
      <c r="AKF36" s="27"/>
      <c r="AKG36" s="27"/>
      <c r="AKH36" s="27"/>
      <c r="AKI36" s="27"/>
      <c r="AKJ36" s="27"/>
      <c r="AKK36" s="27"/>
      <c r="AKL36" s="27"/>
      <c r="AKM36" s="27"/>
      <c r="AKN36" s="27"/>
      <c r="AKO36" s="27"/>
      <c r="AKP36" s="27"/>
      <c r="AKQ36" s="27"/>
      <c r="AKR36" s="27"/>
      <c r="AKS36" s="27"/>
      <c r="AKT36" s="27"/>
      <c r="AKU36" s="27"/>
      <c r="AKV36" s="27"/>
      <c r="AKW36" s="27"/>
      <c r="AKX36" s="27"/>
      <c r="AKY36" s="27"/>
      <c r="AKZ36" s="27"/>
      <c r="ALA36" s="27"/>
      <c r="ALB36" s="27"/>
      <c r="ALC36" s="27"/>
      <c r="ALD36" s="27"/>
      <c r="ALE36" s="27"/>
      <c r="ALF36" s="27"/>
      <c r="ALG36" s="27"/>
      <c r="ALH36" s="27"/>
      <c r="ALI36" s="27"/>
      <c r="ALJ36" s="27"/>
      <c r="ALK36" s="27"/>
      <c r="ALL36" s="27"/>
      <c r="ALM36" s="27"/>
      <c r="ALN36" s="27"/>
      <c r="ALO36" s="27"/>
      <c r="ALP36" s="27"/>
      <c r="ALQ36" s="27"/>
      <c r="ALR36" s="27"/>
      <c r="ALS36" s="27"/>
      <c r="ALT36" s="27"/>
      <c r="ALU36" s="27"/>
      <c r="ALV36" s="27"/>
      <c r="ALW36" s="27"/>
      <c r="ALX36" s="27"/>
      <c r="ALY36" s="27"/>
      <c r="ALZ36" s="27"/>
      <c r="AMA36" s="27"/>
      <c r="AMB36" s="27"/>
      <c r="AMC36" s="27"/>
      <c r="AMD36" s="27"/>
      <c r="AME36" s="27"/>
      <c r="AMF36" s="27"/>
      <c r="AMG36" s="27"/>
      <c r="AMH36" s="27"/>
    </row>
    <row r="37" spans="1:1022" customFormat="1" ht="30.75" customHeight="1" x14ac:dyDescent="0.25">
      <c r="A37" s="195"/>
      <c r="B37" s="196"/>
      <c r="C37" s="196"/>
      <c r="D37" s="196"/>
      <c r="E37" s="195"/>
      <c r="F37" s="198"/>
      <c r="G37" s="195"/>
      <c r="H37" s="97" t="s">
        <v>1724</v>
      </c>
      <c r="I37" s="74" t="s">
        <v>1725</v>
      </c>
      <c r="J37" s="65"/>
      <c r="K37" s="66">
        <v>1.42</v>
      </c>
      <c r="L37" s="67">
        <f>ROUND((K37-(K37*10/110)),2)</f>
        <v>1.29</v>
      </c>
      <c r="M37" s="68">
        <v>0.17960000000000001</v>
      </c>
      <c r="N37" s="69"/>
      <c r="O37" s="70"/>
      <c r="P37" s="71"/>
      <c r="Q37" s="71"/>
      <c r="R37" s="95">
        <f>ROUND((P37-(P37*10/110)),2)</f>
        <v>0</v>
      </c>
      <c r="S37" s="56">
        <f>Q37*R37</f>
        <v>0</v>
      </c>
      <c r="T37" s="192"/>
      <c r="U37" s="200"/>
      <c r="V37" s="192"/>
      <c r="W37" s="202"/>
      <c r="X37" s="202"/>
      <c r="Y37" s="203"/>
      <c r="Z37" s="204"/>
      <c r="AA37" s="191"/>
      <c r="AB37" s="62"/>
      <c r="AC37" s="62"/>
      <c r="AD37" s="62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  <c r="IX37" s="27"/>
      <c r="IY37" s="27"/>
      <c r="IZ37" s="27"/>
      <c r="JA37" s="27"/>
      <c r="JB37" s="27"/>
      <c r="JC37" s="27"/>
      <c r="JD37" s="27"/>
      <c r="JE37" s="27"/>
      <c r="JF37" s="27"/>
      <c r="JG37" s="27"/>
      <c r="JH37" s="27"/>
      <c r="JI37" s="27"/>
      <c r="JJ37" s="27"/>
      <c r="JK37" s="27"/>
      <c r="JL37" s="27"/>
      <c r="JM37" s="27"/>
      <c r="JN37" s="27"/>
      <c r="JO37" s="27"/>
      <c r="JP37" s="27"/>
      <c r="JQ37" s="27"/>
      <c r="JR37" s="27"/>
      <c r="JS37" s="27"/>
      <c r="JT37" s="27"/>
      <c r="JU37" s="27"/>
      <c r="JV37" s="27"/>
      <c r="JW37" s="27"/>
      <c r="JX37" s="27"/>
      <c r="JY37" s="27"/>
      <c r="JZ37" s="27"/>
      <c r="KA37" s="27"/>
      <c r="KB37" s="27"/>
      <c r="KC37" s="27"/>
      <c r="KD37" s="27"/>
      <c r="KE37" s="27"/>
      <c r="KF37" s="27"/>
      <c r="KG37" s="27"/>
      <c r="KH37" s="27"/>
      <c r="KI37" s="27"/>
      <c r="KJ37" s="27"/>
      <c r="KK37" s="27"/>
      <c r="KL37" s="27"/>
      <c r="KM37" s="27"/>
      <c r="KN37" s="27"/>
      <c r="KO37" s="27"/>
      <c r="KP37" s="27"/>
      <c r="KQ37" s="27"/>
      <c r="KR37" s="27"/>
      <c r="KS37" s="27"/>
      <c r="KT37" s="27"/>
      <c r="KU37" s="27"/>
      <c r="KV37" s="27"/>
      <c r="KW37" s="27"/>
      <c r="KX37" s="27"/>
      <c r="KY37" s="27"/>
      <c r="KZ37" s="27"/>
      <c r="LA37" s="27"/>
      <c r="LB37" s="27"/>
      <c r="LC37" s="27"/>
      <c r="LD37" s="27"/>
      <c r="LE37" s="27"/>
      <c r="LF37" s="27"/>
      <c r="LG37" s="27"/>
      <c r="LH37" s="27"/>
      <c r="LI37" s="27"/>
      <c r="LJ37" s="27"/>
      <c r="LK37" s="27"/>
      <c r="LL37" s="27"/>
      <c r="LM37" s="27"/>
      <c r="LN37" s="27"/>
      <c r="LO37" s="27"/>
      <c r="LP37" s="27"/>
      <c r="LQ37" s="27"/>
      <c r="LR37" s="27"/>
      <c r="LS37" s="27"/>
      <c r="LT37" s="27"/>
      <c r="LU37" s="27"/>
      <c r="LV37" s="27"/>
      <c r="LW37" s="27"/>
      <c r="LX37" s="27"/>
      <c r="LY37" s="27"/>
      <c r="LZ37" s="27"/>
      <c r="MA37" s="27"/>
      <c r="MB37" s="27"/>
      <c r="MC37" s="27"/>
      <c r="MD37" s="27"/>
      <c r="ME37" s="27"/>
      <c r="MF37" s="27"/>
      <c r="MG37" s="27"/>
      <c r="MH37" s="27"/>
      <c r="MI37" s="27"/>
      <c r="MJ37" s="27"/>
      <c r="MK37" s="27"/>
      <c r="ML37" s="27"/>
      <c r="MM37" s="27"/>
      <c r="MN37" s="27"/>
      <c r="MO37" s="27"/>
      <c r="MP37" s="27"/>
      <c r="MQ37" s="27"/>
      <c r="MR37" s="27"/>
      <c r="MS37" s="27"/>
      <c r="MT37" s="27"/>
      <c r="MU37" s="27"/>
      <c r="MV37" s="27"/>
      <c r="MW37" s="27"/>
      <c r="MX37" s="27"/>
      <c r="MY37" s="27"/>
      <c r="MZ37" s="27"/>
      <c r="NA37" s="27"/>
      <c r="NB37" s="27"/>
      <c r="NC37" s="27"/>
      <c r="ND37" s="27"/>
      <c r="NE37" s="27"/>
      <c r="NF37" s="27"/>
      <c r="NG37" s="27"/>
      <c r="NH37" s="27"/>
      <c r="NI37" s="27"/>
      <c r="NJ37" s="27"/>
      <c r="NK37" s="27"/>
      <c r="NL37" s="27"/>
      <c r="NM37" s="27"/>
      <c r="NN37" s="27"/>
      <c r="NO37" s="27"/>
      <c r="NP37" s="27"/>
      <c r="NQ37" s="27"/>
      <c r="NR37" s="27"/>
      <c r="NS37" s="27"/>
      <c r="NT37" s="27"/>
      <c r="NU37" s="27"/>
      <c r="NV37" s="27"/>
      <c r="NW37" s="27"/>
      <c r="NX37" s="27"/>
      <c r="NY37" s="27"/>
      <c r="NZ37" s="27"/>
      <c r="OA37" s="27"/>
      <c r="OB37" s="27"/>
      <c r="OC37" s="27"/>
      <c r="OD37" s="27"/>
      <c r="OE37" s="27"/>
      <c r="OF37" s="27"/>
      <c r="OG37" s="27"/>
      <c r="OH37" s="27"/>
      <c r="OI37" s="27"/>
      <c r="OJ37" s="27"/>
      <c r="OK37" s="27"/>
      <c r="OL37" s="27"/>
      <c r="OM37" s="27"/>
      <c r="ON37" s="27"/>
      <c r="OO37" s="27"/>
      <c r="OP37" s="27"/>
      <c r="OQ37" s="27"/>
      <c r="OR37" s="27"/>
      <c r="OS37" s="27"/>
      <c r="OT37" s="27"/>
      <c r="OU37" s="27"/>
      <c r="OV37" s="27"/>
      <c r="OW37" s="27"/>
      <c r="OX37" s="27"/>
      <c r="OY37" s="27"/>
      <c r="OZ37" s="27"/>
      <c r="PA37" s="27"/>
      <c r="PB37" s="27"/>
      <c r="PC37" s="27"/>
      <c r="PD37" s="27"/>
      <c r="PE37" s="27"/>
      <c r="PF37" s="27"/>
      <c r="PG37" s="27"/>
      <c r="PH37" s="27"/>
      <c r="PI37" s="27"/>
      <c r="PJ37" s="27"/>
      <c r="PK37" s="27"/>
      <c r="PL37" s="27"/>
      <c r="PM37" s="27"/>
      <c r="PN37" s="27"/>
      <c r="PO37" s="27"/>
      <c r="PP37" s="27"/>
      <c r="PQ37" s="27"/>
      <c r="PR37" s="27"/>
      <c r="PS37" s="27"/>
      <c r="PT37" s="27"/>
      <c r="PU37" s="27"/>
      <c r="PV37" s="27"/>
      <c r="PW37" s="27"/>
      <c r="PX37" s="27"/>
      <c r="PY37" s="27"/>
      <c r="PZ37" s="27"/>
      <c r="QA37" s="27"/>
      <c r="QB37" s="27"/>
      <c r="QC37" s="27"/>
      <c r="QD37" s="27"/>
      <c r="QE37" s="27"/>
      <c r="QF37" s="27"/>
      <c r="QG37" s="27"/>
      <c r="QH37" s="27"/>
      <c r="QI37" s="27"/>
      <c r="QJ37" s="27"/>
      <c r="QK37" s="27"/>
      <c r="QL37" s="27"/>
      <c r="QM37" s="27"/>
      <c r="QN37" s="27"/>
      <c r="QO37" s="27"/>
      <c r="QP37" s="27"/>
      <c r="QQ37" s="27"/>
      <c r="QR37" s="27"/>
      <c r="QS37" s="27"/>
      <c r="QT37" s="27"/>
      <c r="QU37" s="27"/>
      <c r="QV37" s="27"/>
      <c r="QW37" s="27"/>
      <c r="QX37" s="27"/>
      <c r="QY37" s="27"/>
      <c r="QZ37" s="27"/>
      <c r="RA37" s="27"/>
      <c r="RB37" s="27"/>
      <c r="RC37" s="27"/>
      <c r="RD37" s="27"/>
      <c r="RE37" s="27"/>
      <c r="RF37" s="27"/>
      <c r="RG37" s="27"/>
      <c r="RH37" s="27"/>
      <c r="RI37" s="27"/>
      <c r="RJ37" s="27"/>
      <c r="RK37" s="27"/>
      <c r="RL37" s="27"/>
      <c r="RM37" s="27"/>
      <c r="RN37" s="27"/>
      <c r="RO37" s="27"/>
      <c r="RP37" s="27"/>
      <c r="RQ37" s="27"/>
      <c r="RR37" s="27"/>
      <c r="RS37" s="27"/>
      <c r="RT37" s="27"/>
      <c r="RU37" s="27"/>
      <c r="RV37" s="27"/>
      <c r="RW37" s="27"/>
      <c r="RX37" s="27"/>
      <c r="RY37" s="27"/>
      <c r="RZ37" s="27"/>
      <c r="SA37" s="27"/>
      <c r="SB37" s="27"/>
      <c r="SC37" s="27"/>
      <c r="SD37" s="27"/>
      <c r="SE37" s="27"/>
      <c r="SF37" s="27"/>
      <c r="SG37" s="27"/>
      <c r="SH37" s="27"/>
      <c r="SI37" s="27"/>
      <c r="SJ37" s="27"/>
      <c r="SK37" s="27"/>
      <c r="SL37" s="27"/>
      <c r="SM37" s="27"/>
      <c r="SN37" s="27"/>
      <c r="SO37" s="27"/>
      <c r="SP37" s="27"/>
      <c r="SQ37" s="27"/>
      <c r="SR37" s="27"/>
      <c r="SS37" s="27"/>
      <c r="ST37" s="27"/>
      <c r="SU37" s="27"/>
      <c r="SV37" s="27"/>
      <c r="SW37" s="27"/>
      <c r="SX37" s="27"/>
      <c r="SY37" s="27"/>
      <c r="SZ37" s="27"/>
      <c r="TA37" s="27"/>
      <c r="TB37" s="27"/>
      <c r="TC37" s="27"/>
      <c r="TD37" s="27"/>
      <c r="TE37" s="27"/>
      <c r="TF37" s="27"/>
      <c r="TG37" s="27"/>
      <c r="TH37" s="27"/>
      <c r="TI37" s="27"/>
      <c r="TJ37" s="27"/>
      <c r="TK37" s="27"/>
      <c r="TL37" s="27"/>
      <c r="TM37" s="27"/>
      <c r="TN37" s="27"/>
      <c r="TO37" s="27"/>
      <c r="TP37" s="27"/>
      <c r="TQ37" s="27"/>
      <c r="TR37" s="27"/>
      <c r="TS37" s="27"/>
      <c r="TT37" s="27"/>
      <c r="TU37" s="27"/>
      <c r="TV37" s="27"/>
      <c r="TW37" s="27"/>
      <c r="TX37" s="27"/>
      <c r="TY37" s="27"/>
      <c r="TZ37" s="27"/>
      <c r="UA37" s="27"/>
      <c r="UB37" s="27"/>
      <c r="UC37" s="27"/>
      <c r="UD37" s="27"/>
      <c r="UE37" s="27"/>
      <c r="UF37" s="27"/>
      <c r="UG37" s="27"/>
      <c r="UH37" s="27"/>
      <c r="UI37" s="27"/>
      <c r="UJ37" s="27"/>
      <c r="UK37" s="27"/>
      <c r="UL37" s="27"/>
      <c r="UM37" s="27"/>
      <c r="UN37" s="27"/>
      <c r="UO37" s="27"/>
      <c r="UP37" s="27"/>
      <c r="UQ37" s="27"/>
      <c r="UR37" s="27"/>
      <c r="US37" s="27"/>
      <c r="UT37" s="27"/>
      <c r="UU37" s="27"/>
      <c r="UV37" s="27"/>
      <c r="UW37" s="27"/>
      <c r="UX37" s="27"/>
      <c r="UY37" s="27"/>
      <c r="UZ37" s="27"/>
      <c r="VA37" s="27"/>
      <c r="VB37" s="27"/>
      <c r="VC37" s="27"/>
      <c r="VD37" s="27"/>
      <c r="VE37" s="27"/>
      <c r="VF37" s="27"/>
      <c r="VG37" s="27"/>
      <c r="VH37" s="27"/>
      <c r="VI37" s="27"/>
      <c r="VJ37" s="27"/>
      <c r="VK37" s="27"/>
      <c r="VL37" s="27"/>
      <c r="VM37" s="27"/>
      <c r="VN37" s="27"/>
      <c r="VO37" s="27"/>
      <c r="VP37" s="27"/>
      <c r="VQ37" s="27"/>
      <c r="VR37" s="27"/>
      <c r="VS37" s="27"/>
      <c r="VT37" s="27"/>
      <c r="VU37" s="27"/>
      <c r="VV37" s="27"/>
      <c r="VW37" s="27"/>
      <c r="VX37" s="27"/>
      <c r="VY37" s="27"/>
      <c r="VZ37" s="27"/>
      <c r="WA37" s="27"/>
      <c r="WB37" s="27"/>
      <c r="WC37" s="27"/>
      <c r="WD37" s="27"/>
      <c r="WE37" s="27"/>
      <c r="WF37" s="27"/>
      <c r="WG37" s="27"/>
      <c r="WH37" s="27"/>
      <c r="WI37" s="27"/>
      <c r="WJ37" s="27"/>
      <c r="WK37" s="27"/>
      <c r="WL37" s="27"/>
      <c r="WM37" s="27"/>
      <c r="WN37" s="27"/>
      <c r="WO37" s="27"/>
      <c r="WP37" s="27"/>
      <c r="WQ37" s="27"/>
      <c r="WR37" s="27"/>
      <c r="WS37" s="27"/>
      <c r="WT37" s="27"/>
      <c r="WU37" s="27"/>
      <c r="WV37" s="27"/>
      <c r="WW37" s="27"/>
      <c r="WX37" s="27"/>
      <c r="WY37" s="27"/>
      <c r="WZ37" s="27"/>
      <c r="XA37" s="27"/>
      <c r="XB37" s="27"/>
      <c r="XC37" s="27"/>
      <c r="XD37" s="27"/>
      <c r="XE37" s="27"/>
      <c r="XF37" s="27"/>
      <c r="XG37" s="27"/>
      <c r="XH37" s="27"/>
      <c r="XI37" s="27"/>
      <c r="XJ37" s="27"/>
      <c r="XK37" s="27"/>
      <c r="XL37" s="27"/>
      <c r="XM37" s="27"/>
      <c r="XN37" s="27"/>
      <c r="XO37" s="27"/>
      <c r="XP37" s="27"/>
      <c r="XQ37" s="27"/>
      <c r="XR37" s="27"/>
      <c r="XS37" s="27"/>
      <c r="XT37" s="27"/>
      <c r="XU37" s="27"/>
      <c r="XV37" s="27"/>
      <c r="XW37" s="27"/>
      <c r="XX37" s="27"/>
      <c r="XY37" s="27"/>
      <c r="XZ37" s="27"/>
      <c r="YA37" s="27"/>
      <c r="YB37" s="27"/>
      <c r="YC37" s="27"/>
      <c r="YD37" s="27"/>
      <c r="YE37" s="27"/>
      <c r="YF37" s="27"/>
      <c r="YG37" s="27"/>
      <c r="YH37" s="27"/>
      <c r="YI37" s="27"/>
      <c r="YJ37" s="27"/>
      <c r="YK37" s="27"/>
      <c r="YL37" s="27"/>
      <c r="YM37" s="27"/>
      <c r="YN37" s="27"/>
      <c r="YO37" s="27"/>
      <c r="YP37" s="27"/>
      <c r="YQ37" s="27"/>
      <c r="YR37" s="27"/>
      <c r="YS37" s="27"/>
      <c r="YT37" s="27"/>
      <c r="YU37" s="27"/>
      <c r="YV37" s="27"/>
      <c r="YW37" s="27"/>
      <c r="YX37" s="27"/>
      <c r="YY37" s="27"/>
      <c r="YZ37" s="27"/>
      <c r="ZA37" s="27"/>
      <c r="ZB37" s="27"/>
      <c r="ZC37" s="27"/>
      <c r="ZD37" s="27"/>
      <c r="ZE37" s="27"/>
      <c r="ZF37" s="27"/>
      <c r="ZG37" s="27"/>
      <c r="ZH37" s="27"/>
      <c r="ZI37" s="27"/>
      <c r="ZJ37" s="27"/>
      <c r="ZK37" s="27"/>
      <c r="ZL37" s="27"/>
      <c r="ZM37" s="27"/>
      <c r="ZN37" s="27"/>
      <c r="ZO37" s="27"/>
      <c r="ZP37" s="27"/>
      <c r="ZQ37" s="27"/>
      <c r="ZR37" s="27"/>
      <c r="ZS37" s="27"/>
      <c r="ZT37" s="27"/>
      <c r="ZU37" s="27"/>
      <c r="ZV37" s="27"/>
      <c r="ZW37" s="27"/>
      <c r="ZX37" s="27"/>
      <c r="ZY37" s="27"/>
      <c r="ZZ37" s="27"/>
      <c r="AAA37" s="27"/>
      <c r="AAB37" s="27"/>
      <c r="AAC37" s="27"/>
      <c r="AAD37" s="27"/>
      <c r="AAE37" s="27"/>
      <c r="AAF37" s="27"/>
      <c r="AAG37" s="27"/>
      <c r="AAH37" s="27"/>
      <c r="AAI37" s="27"/>
      <c r="AAJ37" s="27"/>
      <c r="AAK37" s="27"/>
      <c r="AAL37" s="27"/>
      <c r="AAM37" s="27"/>
      <c r="AAN37" s="27"/>
      <c r="AAO37" s="27"/>
      <c r="AAP37" s="27"/>
      <c r="AAQ37" s="27"/>
      <c r="AAR37" s="27"/>
      <c r="AAS37" s="27"/>
      <c r="AAT37" s="27"/>
      <c r="AAU37" s="27"/>
      <c r="AAV37" s="27"/>
      <c r="AAW37" s="27"/>
      <c r="AAX37" s="27"/>
      <c r="AAY37" s="27"/>
      <c r="AAZ37" s="27"/>
      <c r="ABA37" s="27"/>
      <c r="ABB37" s="27"/>
      <c r="ABC37" s="27"/>
      <c r="ABD37" s="27"/>
      <c r="ABE37" s="27"/>
      <c r="ABF37" s="27"/>
      <c r="ABG37" s="27"/>
      <c r="ABH37" s="27"/>
      <c r="ABI37" s="27"/>
      <c r="ABJ37" s="27"/>
      <c r="ABK37" s="27"/>
      <c r="ABL37" s="27"/>
      <c r="ABM37" s="27"/>
      <c r="ABN37" s="27"/>
      <c r="ABO37" s="27"/>
      <c r="ABP37" s="27"/>
      <c r="ABQ37" s="27"/>
      <c r="ABR37" s="27"/>
      <c r="ABS37" s="27"/>
      <c r="ABT37" s="27"/>
      <c r="ABU37" s="27"/>
      <c r="ABV37" s="27"/>
      <c r="ABW37" s="27"/>
      <c r="ABX37" s="27"/>
      <c r="ABY37" s="27"/>
      <c r="ABZ37" s="27"/>
      <c r="ACA37" s="27"/>
      <c r="ACB37" s="27"/>
      <c r="ACC37" s="27"/>
      <c r="ACD37" s="27"/>
      <c r="ACE37" s="27"/>
      <c r="ACF37" s="27"/>
      <c r="ACG37" s="27"/>
      <c r="ACH37" s="27"/>
      <c r="ACI37" s="27"/>
      <c r="ACJ37" s="27"/>
      <c r="ACK37" s="27"/>
      <c r="ACL37" s="27"/>
      <c r="ACM37" s="27"/>
      <c r="ACN37" s="27"/>
      <c r="ACO37" s="27"/>
      <c r="ACP37" s="27"/>
      <c r="ACQ37" s="27"/>
      <c r="ACR37" s="27"/>
      <c r="ACS37" s="27"/>
      <c r="ACT37" s="27"/>
      <c r="ACU37" s="27"/>
      <c r="ACV37" s="27"/>
      <c r="ACW37" s="27"/>
      <c r="ACX37" s="27"/>
      <c r="ACY37" s="27"/>
      <c r="ACZ37" s="27"/>
      <c r="ADA37" s="27"/>
      <c r="ADB37" s="27"/>
      <c r="ADC37" s="27"/>
      <c r="ADD37" s="27"/>
      <c r="ADE37" s="27"/>
      <c r="ADF37" s="27"/>
      <c r="ADG37" s="27"/>
      <c r="ADH37" s="27"/>
      <c r="ADI37" s="27"/>
      <c r="ADJ37" s="27"/>
      <c r="ADK37" s="27"/>
      <c r="ADL37" s="27"/>
      <c r="ADM37" s="27"/>
      <c r="ADN37" s="27"/>
      <c r="ADO37" s="27"/>
      <c r="ADP37" s="27"/>
      <c r="ADQ37" s="27"/>
      <c r="ADR37" s="27"/>
      <c r="ADS37" s="27"/>
      <c r="ADT37" s="27"/>
      <c r="ADU37" s="27"/>
      <c r="ADV37" s="27"/>
      <c r="ADW37" s="27"/>
      <c r="ADX37" s="27"/>
      <c r="ADY37" s="27"/>
      <c r="ADZ37" s="27"/>
      <c r="AEA37" s="27"/>
      <c r="AEB37" s="27"/>
      <c r="AEC37" s="27"/>
      <c r="AED37" s="27"/>
      <c r="AEE37" s="27"/>
      <c r="AEF37" s="27"/>
      <c r="AEG37" s="27"/>
      <c r="AEH37" s="27"/>
      <c r="AEI37" s="27"/>
      <c r="AEJ37" s="27"/>
      <c r="AEK37" s="27"/>
      <c r="AEL37" s="27"/>
      <c r="AEM37" s="27"/>
      <c r="AEN37" s="27"/>
      <c r="AEO37" s="27"/>
      <c r="AEP37" s="27"/>
      <c r="AEQ37" s="27"/>
      <c r="AER37" s="27"/>
      <c r="AES37" s="27"/>
      <c r="AET37" s="27"/>
      <c r="AEU37" s="27"/>
      <c r="AEV37" s="27"/>
      <c r="AEW37" s="27"/>
      <c r="AEX37" s="27"/>
      <c r="AEY37" s="27"/>
      <c r="AEZ37" s="27"/>
      <c r="AFA37" s="27"/>
      <c r="AFB37" s="27"/>
      <c r="AFC37" s="27"/>
      <c r="AFD37" s="27"/>
      <c r="AFE37" s="27"/>
      <c r="AFF37" s="27"/>
      <c r="AFG37" s="27"/>
      <c r="AFH37" s="27"/>
      <c r="AFI37" s="27"/>
      <c r="AFJ37" s="27"/>
      <c r="AFK37" s="27"/>
      <c r="AFL37" s="27"/>
      <c r="AFM37" s="27"/>
      <c r="AFN37" s="27"/>
      <c r="AFO37" s="27"/>
      <c r="AFP37" s="27"/>
      <c r="AFQ37" s="27"/>
      <c r="AFR37" s="27"/>
      <c r="AFS37" s="27"/>
      <c r="AFT37" s="27"/>
      <c r="AFU37" s="27"/>
      <c r="AFV37" s="27"/>
      <c r="AFW37" s="27"/>
      <c r="AFX37" s="27"/>
      <c r="AFY37" s="27"/>
      <c r="AFZ37" s="27"/>
      <c r="AGA37" s="27"/>
      <c r="AGB37" s="27"/>
      <c r="AGC37" s="27"/>
      <c r="AGD37" s="27"/>
      <c r="AGE37" s="27"/>
      <c r="AGF37" s="27"/>
      <c r="AGG37" s="27"/>
      <c r="AGH37" s="27"/>
      <c r="AGI37" s="27"/>
      <c r="AGJ37" s="27"/>
      <c r="AGK37" s="27"/>
      <c r="AGL37" s="27"/>
      <c r="AGM37" s="27"/>
      <c r="AGN37" s="27"/>
      <c r="AGO37" s="27"/>
      <c r="AGP37" s="27"/>
      <c r="AGQ37" s="27"/>
      <c r="AGR37" s="27"/>
      <c r="AGS37" s="27"/>
      <c r="AGT37" s="27"/>
      <c r="AGU37" s="27"/>
      <c r="AGV37" s="27"/>
      <c r="AGW37" s="27"/>
      <c r="AGX37" s="27"/>
      <c r="AGY37" s="27"/>
      <c r="AGZ37" s="27"/>
      <c r="AHA37" s="27"/>
      <c r="AHB37" s="27"/>
      <c r="AHC37" s="27"/>
      <c r="AHD37" s="27"/>
      <c r="AHE37" s="27"/>
      <c r="AHF37" s="27"/>
      <c r="AHG37" s="27"/>
      <c r="AHH37" s="27"/>
      <c r="AHI37" s="27"/>
      <c r="AHJ37" s="27"/>
      <c r="AHK37" s="27"/>
      <c r="AHL37" s="27"/>
      <c r="AHM37" s="27"/>
      <c r="AHN37" s="27"/>
      <c r="AHO37" s="27"/>
      <c r="AHP37" s="27"/>
      <c r="AHQ37" s="27"/>
      <c r="AHR37" s="27"/>
      <c r="AHS37" s="27"/>
      <c r="AHT37" s="27"/>
      <c r="AHU37" s="27"/>
      <c r="AHV37" s="27"/>
      <c r="AHW37" s="27"/>
      <c r="AHX37" s="27"/>
      <c r="AHY37" s="27"/>
      <c r="AHZ37" s="27"/>
      <c r="AIA37" s="27"/>
      <c r="AIB37" s="27"/>
      <c r="AIC37" s="27"/>
      <c r="AID37" s="27"/>
      <c r="AIE37" s="27"/>
      <c r="AIF37" s="27"/>
      <c r="AIG37" s="27"/>
      <c r="AIH37" s="27"/>
      <c r="AII37" s="27"/>
      <c r="AIJ37" s="27"/>
      <c r="AIK37" s="27"/>
      <c r="AIL37" s="27"/>
      <c r="AIM37" s="27"/>
      <c r="AIN37" s="27"/>
      <c r="AIO37" s="27"/>
      <c r="AIP37" s="27"/>
      <c r="AIQ37" s="27"/>
      <c r="AIR37" s="27"/>
      <c r="AIS37" s="27"/>
      <c r="AIT37" s="27"/>
      <c r="AIU37" s="27"/>
      <c r="AIV37" s="27"/>
      <c r="AIW37" s="27"/>
      <c r="AIX37" s="27"/>
      <c r="AIY37" s="27"/>
      <c r="AIZ37" s="27"/>
      <c r="AJA37" s="27"/>
      <c r="AJB37" s="27"/>
      <c r="AJC37" s="27"/>
      <c r="AJD37" s="27"/>
      <c r="AJE37" s="27"/>
      <c r="AJF37" s="27"/>
      <c r="AJG37" s="27"/>
      <c r="AJH37" s="27"/>
      <c r="AJI37" s="27"/>
      <c r="AJJ37" s="27"/>
      <c r="AJK37" s="27"/>
      <c r="AJL37" s="27"/>
      <c r="AJM37" s="27"/>
      <c r="AJN37" s="27"/>
      <c r="AJO37" s="27"/>
      <c r="AJP37" s="27"/>
      <c r="AJQ37" s="27"/>
      <c r="AJR37" s="27"/>
      <c r="AJS37" s="27"/>
      <c r="AJT37" s="27"/>
      <c r="AJU37" s="27"/>
      <c r="AJV37" s="27"/>
      <c r="AJW37" s="27"/>
      <c r="AJX37" s="27"/>
      <c r="AJY37" s="27"/>
      <c r="AJZ37" s="27"/>
      <c r="AKA37" s="27"/>
      <c r="AKB37" s="27"/>
      <c r="AKC37" s="27"/>
      <c r="AKD37" s="27"/>
      <c r="AKE37" s="27"/>
      <c r="AKF37" s="27"/>
      <c r="AKG37" s="27"/>
      <c r="AKH37" s="27"/>
      <c r="AKI37" s="27"/>
      <c r="AKJ37" s="27"/>
      <c r="AKK37" s="27"/>
      <c r="AKL37" s="27"/>
      <c r="AKM37" s="27"/>
      <c r="AKN37" s="27"/>
      <c r="AKO37" s="27"/>
      <c r="AKP37" s="27"/>
      <c r="AKQ37" s="27"/>
      <c r="AKR37" s="27"/>
      <c r="AKS37" s="27"/>
      <c r="AKT37" s="27"/>
      <c r="AKU37" s="27"/>
      <c r="AKV37" s="27"/>
      <c r="AKW37" s="27"/>
      <c r="AKX37" s="27"/>
      <c r="AKY37" s="27"/>
      <c r="AKZ37" s="27"/>
      <c r="ALA37" s="27"/>
      <c r="ALB37" s="27"/>
      <c r="ALC37" s="27"/>
      <c r="ALD37" s="27"/>
      <c r="ALE37" s="27"/>
      <c r="ALF37" s="27"/>
      <c r="ALG37" s="27"/>
      <c r="ALH37" s="27"/>
      <c r="ALI37" s="27"/>
      <c r="ALJ37" s="27"/>
      <c r="ALK37" s="27"/>
      <c r="ALL37" s="27"/>
      <c r="ALM37" s="27"/>
      <c r="ALN37" s="27"/>
      <c r="ALO37" s="27"/>
      <c r="ALP37" s="27"/>
      <c r="ALQ37" s="27"/>
      <c r="ALR37" s="27"/>
      <c r="ALS37" s="27"/>
      <c r="ALT37" s="27"/>
      <c r="ALU37" s="27"/>
      <c r="ALV37" s="27"/>
      <c r="ALW37" s="27"/>
      <c r="ALX37" s="27"/>
      <c r="ALY37" s="27"/>
      <c r="ALZ37" s="27"/>
      <c r="AMA37" s="27"/>
      <c r="AMB37" s="27"/>
      <c r="AMC37" s="27"/>
      <c r="AMD37" s="27"/>
      <c r="AME37" s="27"/>
      <c r="AMF37" s="27"/>
      <c r="AMG37" s="27"/>
      <c r="AMH37" s="27"/>
    </row>
    <row r="38" spans="1:1022" customFormat="1" ht="30.75" customHeight="1" x14ac:dyDescent="0.25">
      <c r="A38" s="195"/>
      <c r="B38" s="196"/>
      <c r="C38" s="196"/>
      <c r="D38" s="196"/>
      <c r="E38" s="195"/>
      <c r="F38" s="198"/>
      <c r="G38" s="195"/>
      <c r="H38" s="97" t="s">
        <v>1726</v>
      </c>
      <c r="I38" s="74" t="s">
        <v>1727</v>
      </c>
      <c r="J38" s="65"/>
      <c r="K38" s="144">
        <v>1.5024</v>
      </c>
      <c r="L38" s="67">
        <f t="shared" ref="L38:L40" si="3">ROUND((K38-(K38*10/110)),2)</f>
        <v>1.37</v>
      </c>
      <c r="M38" s="68"/>
      <c r="N38" s="69"/>
      <c r="O38" s="70"/>
      <c r="P38" s="71"/>
      <c r="Q38" s="71"/>
      <c r="R38" s="95"/>
      <c r="S38" s="56"/>
      <c r="T38" s="192"/>
      <c r="U38" s="200"/>
      <c r="V38" s="192"/>
      <c r="W38" s="202"/>
      <c r="X38" s="202"/>
      <c r="Y38" s="203"/>
      <c r="Z38" s="204"/>
      <c r="AA38" s="191"/>
      <c r="AB38" s="62"/>
      <c r="AC38" s="62"/>
      <c r="AD38" s="62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  <c r="IU38" s="27"/>
      <c r="IV38" s="27"/>
      <c r="IW38" s="27"/>
      <c r="IX38" s="27"/>
      <c r="IY38" s="27"/>
      <c r="IZ38" s="27"/>
      <c r="JA38" s="27"/>
      <c r="JB38" s="27"/>
      <c r="JC38" s="27"/>
      <c r="JD38" s="27"/>
      <c r="JE38" s="27"/>
      <c r="JF38" s="27"/>
      <c r="JG38" s="27"/>
      <c r="JH38" s="27"/>
      <c r="JI38" s="27"/>
      <c r="JJ38" s="27"/>
      <c r="JK38" s="27"/>
      <c r="JL38" s="27"/>
      <c r="JM38" s="27"/>
      <c r="JN38" s="27"/>
      <c r="JO38" s="27"/>
      <c r="JP38" s="27"/>
      <c r="JQ38" s="27"/>
      <c r="JR38" s="27"/>
      <c r="JS38" s="27"/>
      <c r="JT38" s="27"/>
      <c r="JU38" s="27"/>
      <c r="JV38" s="27"/>
      <c r="JW38" s="27"/>
      <c r="JX38" s="27"/>
      <c r="JY38" s="27"/>
      <c r="JZ38" s="27"/>
      <c r="KA38" s="27"/>
      <c r="KB38" s="27"/>
      <c r="KC38" s="27"/>
      <c r="KD38" s="27"/>
      <c r="KE38" s="27"/>
      <c r="KF38" s="27"/>
      <c r="KG38" s="27"/>
      <c r="KH38" s="27"/>
      <c r="KI38" s="27"/>
      <c r="KJ38" s="27"/>
      <c r="KK38" s="27"/>
      <c r="KL38" s="27"/>
      <c r="KM38" s="27"/>
      <c r="KN38" s="27"/>
      <c r="KO38" s="27"/>
      <c r="KP38" s="27"/>
      <c r="KQ38" s="27"/>
      <c r="KR38" s="27"/>
      <c r="KS38" s="27"/>
      <c r="KT38" s="27"/>
      <c r="KU38" s="27"/>
      <c r="KV38" s="27"/>
      <c r="KW38" s="27"/>
      <c r="KX38" s="27"/>
      <c r="KY38" s="27"/>
      <c r="KZ38" s="27"/>
      <c r="LA38" s="27"/>
      <c r="LB38" s="27"/>
      <c r="LC38" s="27"/>
      <c r="LD38" s="27"/>
      <c r="LE38" s="27"/>
      <c r="LF38" s="27"/>
      <c r="LG38" s="27"/>
      <c r="LH38" s="27"/>
      <c r="LI38" s="27"/>
      <c r="LJ38" s="27"/>
      <c r="LK38" s="27"/>
      <c r="LL38" s="27"/>
      <c r="LM38" s="27"/>
      <c r="LN38" s="27"/>
      <c r="LO38" s="27"/>
      <c r="LP38" s="27"/>
      <c r="LQ38" s="27"/>
      <c r="LR38" s="27"/>
      <c r="LS38" s="27"/>
      <c r="LT38" s="27"/>
      <c r="LU38" s="27"/>
      <c r="LV38" s="27"/>
      <c r="LW38" s="27"/>
      <c r="LX38" s="27"/>
      <c r="LY38" s="27"/>
      <c r="LZ38" s="27"/>
      <c r="MA38" s="27"/>
      <c r="MB38" s="27"/>
      <c r="MC38" s="27"/>
      <c r="MD38" s="27"/>
      <c r="ME38" s="27"/>
      <c r="MF38" s="27"/>
      <c r="MG38" s="27"/>
      <c r="MH38" s="27"/>
      <c r="MI38" s="27"/>
      <c r="MJ38" s="27"/>
      <c r="MK38" s="27"/>
      <c r="ML38" s="27"/>
      <c r="MM38" s="27"/>
      <c r="MN38" s="27"/>
      <c r="MO38" s="27"/>
      <c r="MP38" s="27"/>
      <c r="MQ38" s="27"/>
      <c r="MR38" s="27"/>
      <c r="MS38" s="27"/>
      <c r="MT38" s="27"/>
      <c r="MU38" s="27"/>
      <c r="MV38" s="27"/>
      <c r="MW38" s="27"/>
      <c r="MX38" s="27"/>
      <c r="MY38" s="27"/>
      <c r="MZ38" s="27"/>
      <c r="NA38" s="27"/>
      <c r="NB38" s="27"/>
      <c r="NC38" s="27"/>
      <c r="ND38" s="27"/>
      <c r="NE38" s="27"/>
      <c r="NF38" s="27"/>
      <c r="NG38" s="27"/>
      <c r="NH38" s="27"/>
      <c r="NI38" s="27"/>
      <c r="NJ38" s="27"/>
      <c r="NK38" s="27"/>
      <c r="NL38" s="27"/>
      <c r="NM38" s="27"/>
      <c r="NN38" s="27"/>
      <c r="NO38" s="27"/>
      <c r="NP38" s="27"/>
      <c r="NQ38" s="27"/>
      <c r="NR38" s="27"/>
      <c r="NS38" s="27"/>
      <c r="NT38" s="27"/>
      <c r="NU38" s="27"/>
      <c r="NV38" s="27"/>
      <c r="NW38" s="27"/>
      <c r="NX38" s="27"/>
      <c r="NY38" s="27"/>
      <c r="NZ38" s="27"/>
      <c r="OA38" s="27"/>
      <c r="OB38" s="27"/>
      <c r="OC38" s="27"/>
      <c r="OD38" s="27"/>
      <c r="OE38" s="27"/>
      <c r="OF38" s="27"/>
      <c r="OG38" s="27"/>
      <c r="OH38" s="27"/>
      <c r="OI38" s="27"/>
      <c r="OJ38" s="27"/>
      <c r="OK38" s="27"/>
      <c r="OL38" s="27"/>
      <c r="OM38" s="27"/>
      <c r="ON38" s="27"/>
      <c r="OO38" s="27"/>
      <c r="OP38" s="27"/>
      <c r="OQ38" s="27"/>
      <c r="OR38" s="27"/>
      <c r="OS38" s="27"/>
      <c r="OT38" s="27"/>
      <c r="OU38" s="27"/>
      <c r="OV38" s="27"/>
      <c r="OW38" s="27"/>
      <c r="OX38" s="27"/>
      <c r="OY38" s="27"/>
      <c r="OZ38" s="27"/>
      <c r="PA38" s="27"/>
      <c r="PB38" s="27"/>
      <c r="PC38" s="27"/>
      <c r="PD38" s="27"/>
      <c r="PE38" s="27"/>
      <c r="PF38" s="27"/>
      <c r="PG38" s="27"/>
      <c r="PH38" s="27"/>
      <c r="PI38" s="27"/>
      <c r="PJ38" s="27"/>
      <c r="PK38" s="27"/>
      <c r="PL38" s="27"/>
      <c r="PM38" s="27"/>
      <c r="PN38" s="27"/>
      <c r="PO38" s="27"/>
      <c r="PP38" s="27"/>
      <c r="PQ38" s="27"/>
      <c r="PR38" s="27"/>
      <c r="PS38" s="27"/>
      <c r="PT38" s="27"/>
      <c r="PU38" s="27"/>
      <c r="PV38" s="27"/>
      <c r="PW38" s="27"/>
      <c r="PX38" s="27"/>
      <c r="PY38" s="27"/>
      <c r="PZ38" s="27"/>
      <c r="QA38" s="27"/>
      <c r="QB38" s="27"/>
      <c r="QC38" s="27"/>
      <c r="QD38" s="27"/>
      <c r="QE38" s="27"/>
      <c r="QF38" s="27"/>
      <c r="QG38" s="27"/>
      <c r="QH38" s="27"/>
      <c r="QI38" s="27"/>
      <c r="QJ38" s="27"/>
      <c r="QK38" s="27"/>
      <c r="QL38" s="27"/>
      <c r="QM38" s="27"/>
      <c r="QN38" s="27"/>
      <c r="QO38" s="27"/>
      <c r="QP38" s="27"/>
      <c r="QQ38" s="27"/>
      <c r="QR38" s="27"/>
      <c r="QS38" s="27"/>
      <c r="QT38" s="27"/>
      <c r="QU38" s="27"/>
      <c r="QV38" s="27"/>
      <c r="QW38" s="27"/>
      <c r="QX38" s="27"/>
      <c r="QY38" s="27"/>
      <c r="QZ38" s="27"/>
      <c r="RA38" s="27"/>
      <c r="RB38" s="27"/>
      <c r="RC38" s="27"/>
      <c r="RD38" s="27"/>
      <c r="RE38" s="27"/>
      <c r="RF38" s="27"/>
      <c r="RG38" s="27"/>
      <c r="RH38" s="27"/>
      <c r="RI38" s="27"/>
      <c r="RJ38" s="27"/>
      <c r="RK38" s="27"/>
      <c r="RL38" s="27"/>
      <c r="RM38" s="27"/>
      <c r="RN38" s="27"/>
      <c r="RO38" s="27"/>
      <c r="RP38" s="27"/>
      <c r="RQ38" s="27"/>
      <c r="RR38" s="27"/>
      <c r="RS38" s="27"/>
      <c r="RT38" s="27"/>
      <c r="RU38" s="27"/>
      <c r="RV38" s="27"/>
      <c r="RW38" s="27"/>
      <c r="RX38" s="27"/>
      <c r="RY38" s="27"/>
      <c r="RZ38" s="27"/>
      <c r="SA38" s="27"/>
      <c r="SB38" s="27"/>
      <c r="SC38" s="27"/>
      <c r="SD38" s="27"/>
      <c r="SE38" s="27"/>
      <c r="SF38" s="27"/>
      <c r="SG38" s="27"/>
      <c r="SH38" s="27"/>
      <c r="SI38" s="27"/>
      <c r="SJ38" s="27"/>
      <c r="SK38" s="27"/>
      <c r="SL38" s="27"/>
      <c r="SM38" s="27"/>
      <c r="SN38" s="27"/>
      <c r="SO38" s="27"/>
      <c r="SP38" s="27"/>
      <c r="SQ38" s="27"/>
      <c r="SR38" s="27"/>
      <c r="SS38" s="27"/>
      <c r="ST38" s="27"/>
      <c r="SU38" s="27"/>
      <c r="SV38" s="27"/>
      <c r="SW38" s="27"/>
      <c r="SX38" s="27"/>
      <c r="SY38" s="27"/>
      <c r="SZ38" s="27"/>
      <c r="TA38" s="27"/>
      <c r="TB38" s="27"/>
      <c r="TC38" s="27"/>
      <c r="TD38" s="27"/>
      <c r="TE38" s="27"/>
      <c r="TF38" s="27"/>
      <c r="TG38" s="27"/>
      <c r="TH38" s="27"/>
      <c r="TI38" s="27"/>
      <c r="TJ38" s="27"/>
      <c r="TK38" s="27"/>
      <c r="TL38" s="27"/>
      <c r="TM38" s="27"/>
      <c r="TN38" s="27"/>
      <c r="TO38" s="27"/>
      <c r="TP38" s="27"/>
      <c r="TQ38" s="27"/>
      <c r="TR38" s="27"/>
      <c r="TS38" s="27"/>
      <c r="TT38" s="27"/>
      <c r="TU38" s="27"/>
      <c r="TV38" s="27"/>
      <c r="TW38" s="27"/>
      <c r="TX38" s="27"/>
      <c r="TY38" s="27"/>
      <c r="TZ38" s="27"/>
      <c r="UA38" s="27"/>
      <c r="UB38" s="27"/>
      <c r="UC38" s="27"/>
      <c r="UD38" s="27"/>
      <c r="UE38" s="27"/>
      <c r="UF38" s="27"/>
      <c r="UG38" s="27"/>
      <c r="UH38" s="27"/>
      <c r="UI38" s="27"/>
      <c r="UJ38" s="27"/>
      <c r="UK38" s="27"/>
      <c r="UL38" s="27"/>
      <c r="UM38" s="27"/>
      <c r="UN38" s="27"/>
      <c r="UO38" s="27"/>
      <c r="UP38" s="27"/>
      <c r="UQ38" s="27"/>
      <c r="UR38" s="27"/>
      <c r="US38" s="27"/>
      <c r="UT38" s="27"/>
      <c r="UU38" s="27"/>
      <c r="UV38" s="27"/>
      <c r="UW38" s="27"/>
      <c r="UX38" s="27"/>
      <c r="UY38" s="27"/>
      <c r="UZ38" s="27"/>
      <c r="VA38" s="27"/>
      <c r="VB38" s="27"/>
      <c r="VC38" s="27"/>
      <c r="VD38" s="27"/>
      <c r="VE38" s="27"/>
      <c r="VF38" s="27"/>
      <c r="VG38" s="27"/>
      <c r="VH38" s="27"/>
      <c r="VI38" s="27"/>
      <c r="VJ38" s="27"/>
      <c r="VK38" s="27"/>
      <c r="VL38" s="27"/>
      <c r="VM38" s="27"/>
      <c r="VN38" s="27"/>
      <c r="VO38" s="27"/>
      <c r="VP38" s="27"/>
      <c r="VQ38" s="27"/>
      <c r="VR38" s="27"/>
      <c r="VS38" s="27"/>
      <c r="VT38" s="27"/>
      <c r="VU38" s="27"/>
      <c r="VV38" s="27"/>
      <c r="VW38" s="27"/>
      <c r="VX38" s="27"/>
      <c r="VY38" s="27"/>
      <c r="VZ38" s="27"/>
      <c r="WA38" s="27"/>
      <c r="WB38" s="27"/>
      <c r="WC38" s="27"/>
      <c r="WD38" s="27"/>
      <c r="WE38" s="27"/>
      <c r="WF38" s="27"/>
      <c r="WG38" s="27"/>
      <c r="WH38" s="27"/>
      <c r="WI38" s="27"/>
      <c r="WJ38" s="27"/>
      <c r="WK38" s="27"/>
      <c r="WL38" s="27"/>
      <c r="WM38" s="27"/>
      <c r="WN38" s="27"/>
      <c r="WO38" s="27"/>
      <c r="WP38" s="27"/>
      <c r="WQ38" s="27"/>
      <c r="WR38" s="27"/>
      <c r="WS38" s="27"/>
      <c r="WT38" s="27"/>
      <c r="WU38" s="27"/>
      <c r="WV38" s="27"/>
      <c r="WW38" s="27"/>
      <c r="WX38" s="27"/>
      <c r="WY38" s="27"/>
      <c r="WZ38" s="27"/>
      <c r="XA38" s="27"/>
      <c r="XB38" s="27"/>
      <c r="XC38" s="27"/>
      <c r="XD38" s="27"/>
      <c r="XE38" s="27"/>
      <c r="XF38" s="27"/>
      <c r="XG38" s="27"/>
      <c r="XH38" s="27"/>
      <c r="XI38" s="27"/>
      <c r="XJ38" s="27"/>
      <c r="XK38" s="27"/>
      <c r="XL38" s="27"/>
      <c r="XM38" s="27"/>
      <c r="XN38" s="27"/>
      <c r="XO38" s="27"/>
      <c r="XP38" s="27"/>
      <c r="XQ38" s="27"/>
      <c r="XR38" s="27"/>
      <c r="XS38" s="27"/>
      <c r="XT38" s="27"/>
      <c r="XU38" s="27"/>
      <c r="XV38" s="27"/>
      <c r="XW38" s="27"/>
      <c r="XX38" s="27"/>
      <c r="XY38" s="27"/>
      <c r="XZ38" s="27"/>
      <c r="YA38" s="27"/>
      <c r="YB38" s="27"/>
      <c r="YC38" s="27"/>
      <c r="YD38" s="27"/>
      <c r="YE38" s="27"/>
      <c r="YF38" s="27"/>
      <c r="YG38" s="27"/>
      <c r="YH38" s="27"/>
      <c r="YI38" s="27"/>
      <c r="YJ38" s="27"/>
      <c r="YK38" s="27"/>
      <c r="YL38" s="27"/>
      <c r="YM38" s="27"/>
      <c r="YN38" s="27"/>
      <c r="YO38" s="27"/>
      <c r="YP38" s="27"/>
      <c r="YQ38" s="27"/>
      <c r="YR38" s="27"/>
      <c r="YS38" s="27"/>
      <c r="YT38" s="27"/>
      <c r="YU38" s="27"/>
      <c r="YV38" s="27"/>
      <c r="YW38" s="27"/>
      <c r="YX38" s="27"/>
      <c r="YY38" s="27"/>
      <c r="YZ38" s="27"/>
      <c r="ZA38" s="27"/>
      <c r="ZB38" s="27"/>
      <c r="ZC38" s="27"/>
      <c r="ZD38" s="27"/>
      <c r="ZE38" s="27"/>
      <c r="ZF38" s="27"/>
      <c r="ZG38" s="27"/>
      <c r="ZH38" s="27"/>
      <c r="ZI38" s="27"/>
      <c r="ZJ38" s="27"/>
      <c r="ZK38" s="27"/>
      <c r="ZL38" s="27"/>
      <c r="ZM38" s="27"/>
      <c r="ZN38" s="27"/>
      <c r="ZO38" s="27"/>
      <c r="ZP38" s="27"/>
      <c r="ZQ38" s="27"/>
      <c r="ZR38" s="27"/>
      <c r="ZS38" s="27"/>
      <c r="ZT38" s="27"/>
      <c r="ZU38" s="27"/>
      <c r="ZV38" s="27"/>
      <c r="ZW38" s="27"/>
      <c r="ZX38" s="27"/>
      <c r="ZY38" s="27"/>
      <c r="ZZ38" s="27"/>
      <c r="AAA38" s="27"/>
      <c r="AAB38" s="27"/>
      <c r="AAC38" s="27"/>
      <c r="AAD38" s="27"/>
      <c r="AAE38" s="27"/>
      <c r="AAF38" s="27"/>
      <c r="AAG38" s="27"/>
      <c r="AAH38" s="27"/>
      <c r="AAI38" s="27"/>
      <c r="AAJ38" s="27"/>
      <c r="AAK38" s="27"/>
      <c r="AAL38" s="27"/>
      <c r="AAM38" s="27"/>
      <c r="AAN38" s="27"/>
      <c r="AAO38" s="27"/>
      <c r="AAP38" s="27"/>
      <c r="AAQ38" s="27"/>
      <c r="AAR38" s="27"/>
      <c r="AAS38" s="27"/>
      <c r="AAT38" s="27"/>
      <c r="AAU38" s="27"/>
      <c r="AAV38" s="27"/>
      <c r="AAW38" s="27"/>
      <c r="AAX38" s="27"/>
      <c r="AAY38" s="27"/>
      <c r="AAZ38" s="27"/>
      <c r="ABA38" s="27"/>
      <c r="ABB38" s="27"/>
      <c r="ABC38" s="27"/>
      <c r="ABD38" s="27"/>
      <c r="ABE38" s="27"/>
      <c r="ABF38" s="27"/>
      <c r="ABG38" s="27"/>
      <c r="ABH38" s="27"/>
      <c r="ABI38" s="27"/>
      <c r="ABJ38" s="27"/>
      <c r="ABK38" s="27"/>
      <c r="ABL38" s="27"/>
      <c r="ABM38" s="27"/>
      <c r="ABN38" s="27"/>
      <c r="ABO38" s="27"/>
      <c r="ABP38" s="27"/>
      <c r="ABQ38" s="27"/>
      <c r="ABR38" s="27"/>
      <c r="ABS38" s="27"/>
      <c r="ABT38" s="27"/>
      <c r="ABU38" s="27"/>
      <c r="ABV38" s="27"/>
      <c r="ABW38" s="27"/>
      <c r="ABX38" s="27"/>
      <c r="ABY38" s="27"/>
      <c r="ABZ38" s="27"/>
      <c r="ACA38" s="27"/>
      <c r="ACB38" s="27"/>
      <c r="ACC38" s="27"/>
      <c r="ACD38" s="27"/>
      <c r="ACE38" s="27"/>
      <c r="ACF38" s="27"/>
      <c r="ACG38" s="27"/>
      <c r="ACH38" s="27"/>
      <c r="ACI38" s="27"/>
      <c r="ACJ38" s="27"/>
      <c r="ACK38" s="27"/>
      <c r="ACL38" s="27"/>
      <c r="ACM38" s="27"/>
      <c r="ACN38" s="27"/>
      <c r="ACO38" s="27"/>
      <c r="ACP38" s="27"/>
      <c r="ACQ38" s="27"/>
      <c r="ACR38" s="27"/>
      <c r="ACS38" s="27"/>
      <c r="ACT38" s="27"/>
      <c r="ACU38" s="27"/>
      <c r="ACV38" s="27"/>
      <c r="ACW38" s="27"/>
      <c r="ACX38" s="27"/>
      <c r="ACY38" s="27"/>
      <c r="ACZ38" s="27"/>
      <c r="ADA38" s="27"/>
      <c r="ADB38" s="27"/>
      <c r="ADC38" s="27"/>
      <c r="ADD38" s="27"/>
      <c r="ADE38" s="27"/>
      <c r="ADF38" s="27"/>
      <c r="ADG38" s="27"/>
      <c r="ADH38" s="27"/>
      <c r="ADI38" s="27"/>
      <c r="ADJ38" s="27"/>
      <c r="ADK38" s="27"/>
      <c r="ADL38" s="27"/>
      <c r="ADM38" s="27"/>
      <c r="ADN38" s="27"/>
      <c r="ADO38" s="27"/>
      <c r="ADP38" s="27"/>
      <c r="ADQ38" s="27"/>
      <c r="ADR38" s="27"/>
      <c r="ADS38" s="27"/>
      <c r="ADT38" s="27"/>
      <c r="ADU38" s="27"/>
      <c r="ADV38" s="27"/>
      <c r="ADW38" s="27"/>
      <c r="ADX38" s="27"/>
      <c r="ADY38" s="27"/>
      <c r="ADZ38" s="27"/>
      <c r="AEA38" s="27"/>
      <c r="AEB38" s="27"/>
      <c r="AEC38" s="27"/>
      <c r="AED38" s="27"/>
      <c r="AEE38" s="27"/>
      <c r="AEF38" s="27"/>
      <c r="AEG38" s="27"/>
      <c r="AEH38" s="27"/>
      <c r="AEI38" s="27"/>
      <c r="AEJ38" s="27"/>
      <c r="AEK38" s="27"/>
      <c r="AEL38" s="27"/>
      <c r="AEM38" s="27"/>
      <c r="AEN38" s="27"/>
      <c r="AEO38" s="27"/>
      <c r="AEP38" s="27"/>
      <c r="AEQ38" s="27"/>
      <c r="AER38" s="27"/>
      <c r="AES38" s="27"/>
      <c r="AET38" s="27"/>
      <c r="AEU38" s="27"/>
      <c r="AEV38" s="27"/>
      <c r="AEW38" s="27"/>
      <c r="AEX38" s="27"/>
      <c r="AEY38" s="27"/>
      <c r="AEZ38" s="27"/>
      <c r="AFA38" s="27"/>
      <c r="AFB38" s="27"/>
      <c r="AFC38" s="27"/>
      <c r="AFD38" s="27"/>
      <c r="AFE38" s="27"/>
      <c r="AFF38" s="27"/>
      <c r="AFG38" s="27"/>
      <c r="AFH38" s="27"/>
      <c r="AFI38" s="27"/>
      <c r="AFJ38" s="27"/>
      <c r="AFK38" s="27"/>
      <c r="AFL38" s="27"/>
      <c r="AFM38" s="27"/>
      <c r="AFN38" s="27"/>
      <c r="AFO38" s="27"/>
      <c r="AFP38" s="27"/>
      <c r="AFQ38" s="27"/>
      <c r="AFR38" s="27"/>
      <c r="AFS38" s="27"/>
      <c r="AFT38" s="27"/>
      <c r="AFU38" s="27"/>
      <c r="AFV38" s="27"/>
      <c r="AFW38" s="27"/>
      <c r="AFX38" s="27"/>
      <c r="AFY38" s="27"/>
      <c r="AFZ38" s="27"/>
      <c r="AGA38" s="27"/>
      <c r="AGB38" s="27"/>
      <c r="AGC38" s="27"/>
      <c r="AGD38" s="27"/>
      <c r="AGE38" s="27"/>
      <c r="AGF38" s="27"/>
      <c r="AGG38" s="27"/>
      <c r="AGH38" s="27"/>
      <c r="AGI38" s="27"/>
      <c r="AGJ38" s="27"/>
      <c r="AGK38" s="27"/>
      <c r="AGL38" s="27"/>
      <c r="AGM38" s="27"/>
      <c r="AGN38" s="27"/>
      <c r="AGO38" s="27"/>
      <c r="AGP38" s="27"/>
      <c r="AGQ38" s="27"/>
      <c r="AGR38" s="27"/>
      <c r="AGS38" s="27"/>
      <c r="AGT38" s="27"/>
      <c r="AGU38" s="27"/>
      <c r="AGV38" s="27"/>
      <c r="AGW38" s="27"/>
      <c r="AGX38" s="27"/>
      <c r="AGY38" s="27"/>
      <c r="AGZ38" s="27"/>
      <c r="AHA38" s="27"/>
      <c r="AHB38" s="27"/>
      <c r="AHC38" s="27"/>
      <c r="AHD38" s="27"/>
      <c r="AHE38" s="27"/>
      <c r="AHF38" s="27"/>
      <c r="AHG38" s="27"/>
      <c r="AHH38" s="27"/>
      <c r="AHI38" s="27"/>
      <c r="AHJ38" s="27"/>
      <c r="AHK38" s="27"/>
      <c r="AHL38" s="27"/>
      <c r="AHM38" s="27"/>
      <c r="AHN38" s="27"/>
      <c r="AHO38" s="27"/>
      <c r="AHP38" s="27"/>
      <c r="AHQ38" s="27"/>
      <c r="AHR38" s="27"/>
      <c r="AHS38" s="27"/>
      <c r="AHT38" s="27"/>
      <c r="AHU38" s="27"/>
      <c r="AHV38" s="27"/>
      <c r="AHW38" s="27"/>
      <c r="AHX38" s="27"/>
      <c r="AHY38" s="27"/>
      <c r="AHZ38" s="27"/>
      <c r="AIA38" s="27"/>
      <c r="AIB38" s="27"/>
      <c r="AIC38" s="27"/>
      <c r="AID38" s="27"/>
      <c r="AIE38" s="27"/>
      <c r="AIF38" s="27"/>
      <c r="AIG38" s="27"/>
      <c r="AIH38" s="27"/>
      <c r="AII38" s="27"/>
      <c r="AIJ38" s="27"/>
      <c r="AIK38" s="27"/>
      <c r="AIL38" s="27"/>
      <c r="AIM38" s="27"/>
      <c r="AIN38" s="27"/>
      <c r="AIO38" s="27"/>
      <c r="AIP38" s="27"/>
      <c r="AIQ38" s="27"/>
      <c r="AIR38" s="27"/>
      <c r="AIS38" s="27"/>
      <c r="AIT38" s="27"/>
      <c r="AIU38" s="27"/>
      <c r="AIV38" s="27"/>
      <c r="AIW38" s="27"/>
      <c r="AIX38" s="27"/>
      <c r="AIY38" s="27"/>
      <c r="AIZ38" s="27"/>
      <c r="AJA38" s="27"/>
      <c r="AJB38" s="27"/>
      <c r="AJC38" s="27"/>
      <c r="AJD38" s="27"/>
      <c r="AJE38" s="27"/>
      <c r="AJF38" s="27"/>
      <c r="AJG38" s="27"/>
      <c r="AJH38" s="27"/>
      <c r="AJI38" s="27"/>
      <c r="AJJ38" s="27"/>
      <c r="AJK38" s="27"/>
      <c r="AJL38" s="27"/>
      <c r="AJM38" s="27"/>
      <c r="AJN38" s="27"/>
      <c r="AJO38" s="27"/>
      <c r="AJP38" s="27"/>
      <c r="AJQ38" s="27"/>
      <c r="AJR38" s="27"/>
      <c r="AJS38" s="27"/>
      <c r="AJT38" s="27"/>
      <c r="AJU38" s="27"/>
      <c r="AJV38" s="27"/>
      <c r="AJW38" s="27"/>
      <c r="AJX38" s="27"/>
      <c r="AJY38" s="27"/>
      <c r="AJZ38" s="27"/>
      <c r="AKA38" s="27"/>
      <c r="AKB38" s="27"/>
      <c r="AKC38" s="27"/>
      <c r="AKD38" s="27"/>
      <c r="AKE38" s="27"/>
      <c r="AKF38" s="27"/>
      <c r="AKG38" s="27"/>
      <c r="AKH38" s="27"/>
      <c r="AKI38" s="27"/>
      <c r="AKJ38" s="27"/>
      <c r="AKK38" s="27"/>
      <c r="AKL38" s="27"/>
      <c r="AKM38" s="27"/>
      <c r="AKN38" s="27"/>
      <c r="AKO38" s="27"/>
      <c r="AKP38" s="27"/>
      <c r="AKQ38" s="27"/>
      <c r="AKR38" s="27"/>
      <c r="AKS38" s="27"/>
      <c r="AKT38" s="27"/>
      <c r="AKU38" s="27"/>
      <c r="AKV38" s="27"/>
      <c r="AKW38" s="27"/>
      <c r="AKX38" s="27"/>
      <c r="AKY38" s="27"/>
      <c r="AKZ38" s="27"/>
      <c r="ALA38" s="27"/>
      <c r="ALB38" s="27"/>
      <c r="ALC38" s="27"/>
      <c r="ALD38" s="27"/>
      <c r="ALE38" s="27"/>
      <c r="ALF38" s="27"/>
      <c r="ALG38" s="27"/>
      <c r="ALH38" s="27"/>
      <c r="ALI38" s="27"/>
      <c r="ALJ38" s="27"/>
      <c r="ALK38" s="27"/>
      <c r="ALL38" s="27"/>
      <c r="ALM38" s="27"/>
      <c r="ALN38" s="27"/>
      <c r="ALO38" s="27"/>
      <c r="ALP38" s="27"/>
      <c r="ALQ38" s="27"/>
      <c r="ALR38" s="27"/>
      <c r="ALS38" s="27"/>
      <c r="ALT38" s="27"/>
      <c r="ALU38" s="27"/>
      <c r="ALV38" s="27"/>
      <c r="ALW38" s="27"/>
      <c r="ALX38" s="27"/>
      <c r="ALY38" s="27"/>
      <c r="ALZ38" s="27"/>
      <c r="AMA38" s="27"/>
      <c r="AMB38" s="27"/>
      <c r="AMC38" s="27"/>
      <c r="AMD38" s="27"/>
      <c r="AME38" s="27"/>
      <c r="AMF38" s="27"/>
      <c r="AMG38" s="27"/>
      <c r="AMH38" s="27"/>
    </row>
    <row r="39" spans="1:1022" customFormat="1" ht="30.75" customHeight="1" x14ac:dyDescent="0.25">
      <c r="A39" s="195"/>
      <c r="B39" s="196"/>
      <c r="C39" s="196"/>
      <c r="D39" s="196"/>
      <c r="E39" s="195"/>
      <c r="F39" s="198"/>
      <c r="G39" s="195"/>
      <c r="H39" s="73"/>
      <c r="I39" s="74"/>
      <c r="J39" s="98"/>
      <c r="K39" s="66"/>
      <c r="L39" s="67"/>
      <c r="M39" s="68"/>
      <c r="N39" s="69"/>
      <c r="O39" s="75"/>
      <c r="P39" s="71"/>
      <c r="Q39" s="71"/>
      <c r="R39" s="95"/>
      <c r="S39" s="56"/>
      <c r="T39" s="192"/>
      <c r="U39" s="200"/>
      <c r="V39" s="192"/>
      <c r="W39" s="202"/>
      <c r="X39" s="202"/>
      <c r="Y39" s="203"/>
      <c r="Z39" s="204"/>
      <c r="AA39" s="191"/>
      <c r="AB39" s="62"/>
      <c r="AC39" s="62"/>
      <c r="AD39" s="62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  <c r="IX39" s="27"/>
      <c r="IY39" s="27"/>
      <c r="IZ39" s="27"/>
      <c r="JA39" s="27"/>
      <c r="JB39" s="27"/>
      <c r="JC39" s="27"/>
      <c r="JD39" s="27"/>
      <c r="JE39" s="27"/>
      <c r="JF39" s="27"/>
      <c r="JG39" s="27"/>
      <c r="JH39" s="27"/>
      <c r="JI39" s="27"/>
      <c r="JJ39" s="27"/>
      <c r="JK39" s="27"/>
      <c r="JL39" s="27"/>
      <c r="JM39" s="27"/>
      <c r="JN39" s="27"/>
      <c r="JO39" s="27"/>
      <c r="JP39" s="27"/>
      <c r="JQ39" s="27"/>
      <c r="JR39" s="27"/>
      <c r="JS39" s="27"/>
      <c r="JT39" s="27"/>
      <c r="JU39" s="27"/>
      <c r="JV39" s="27"/>
      <c r="JW39" s="27"/>
      <c r="JX39" s="27"/>
      <c r="JY39" s="27"/>
      <c r="JZ39" s="27"/>
      <c r="KA39" s="27"/>
      <c r="KB39" s="27"/>
      <c r="KC39" s="27"/>
      <c r="KD39" s="27"/>
      <c r="KE39" s="27"/>
      <c r="KF39" s="27"/>
      <c r="KG39" s="27"/>
      <c r="KH39" s="27"/>
      <c r="KI39" s="27"/>
      <c r="KJ39" s="27"/>
      <c r="KK39" s="27"/>
      <c r="KL39" s="27"/>
      <c r="KM39" s="27"/>
      <c r="KN39" s="27"/>
      <c r="KO39" s="27"/>
      <c r="KP39" s="27"/>
      <c r="KQ39" s="27"/>
      <c r="KR39" s="27"/>
      <c r="KS39" s="27"/>
      <c r="KT39" s="27"/>
      <c r="KU39" s="27"/>
      <c r="KV39" s="27"/>
      <c r="KW39" s="27"/>
      <c r="KX39" s="27"/>
      <c r="KY39" s="27"/>
      <c r="KZ39" s="27"/>
      <c r="LA39" s="27"/>
      <c r="LB39" s="27"/>
      <c r="LC39" s="27"/>
      <c r="LD39" s="27"/>
      <c r="LE39" s="27"/>
      <c r="LF39" s="27"/>
      <c r="LG39" s="27"/>
      <c r="LH39" s="27"/>
      <c r="LI39" s="27"/>
      <c r="LJ39" s="27"/>
      <c r="LK39" s="27"/>
      <c r="LL39" s="27"/>
      <c r="LM39" s="27"/>
      <c r="LN39" s="27"/>
      <c r="LO39" s="27"/>
      <c r="LP39" s="27"/>
      <c r="LQ39" s="27"/>
      <c r="LR39" s="27"/>
      <c r="LS39" s="27"/>
      <c r="LT39" s="27"/>
      <c r="LU39" s="27"/>
      <c r="LV39" s="27"/>
      <c r="LW39" s="27"/>
      <c r="LX39" s="27"/>
      <c r="LY39" s="27"/>
      <c r="LZ39" s="27"/>
      <c r="MA39" s="27"/>
      <c r="MB39" s="27"/>
      <c r="MC39" s="27"/>
      <c r="MD39" s="27"/>
      <c r="ME39" s="27"/>
      <c r="MF39" s="27"/>
      <c r="MG39" s="27"/>
      <c r="MH39" s="27"/>
      <c r="MI39" s="27"/>
      <c r="MJ39" s="27"/>
      <c r="MK39" s="27"/>
      <c r="ML39" s="27"/>
      <c r="MM39" s="27"/>
      <c r="MN39" s="27"/>
      <c r="MO39" s="27"/>
      <c r="MP39" s="27"/>
      <c r="MQ39" s="27"/>
      <c r="MR39" s="27"/>
      <c r="MS39" s="27"/>
      <c r="MT39" s="27"/>
      <c r="MU39" s="27"/>
      <c r="MV39" s="27"/>
      <c r="MW39" s="27"/>
      <c r="MX39" s="27"/>
      <c r="MY39" s="27"/>
      <c r="MZ39" s="27"/>
      <c r="NA39" s="27"/>
      <c r="NB39" s="27"/>
      <c r="NC39" s="27"/>
      <c r="ND39" s="27"/>
      <c r="NE39" s="27"/>
      <c r="NF39" s="27"/>
      <c r="NG39" s="27"/>
      <c r="NH39" s="27"/>
      <c r="NI39" s="27"/>
      <c r="NJ39" s="27"/>
      <c r="NK39" s="27"/>
      <c r="NL39" s="27"/>
      <c r="NM39" s="27"/>
      <c r="NN39" s="27"/>
      <c r="NO39" s="27"/>
      <c r="NP39" s="27"/>
      <c r="NQ39" s="27"/>
      <c r="NR39" s="27"/>
      <c r="NS39" s="27"/>
      <c r="NT39" s="27"/>
      <c r="NU39" s="27"/>
      <c r="NV39" s="27"/>
      <c r="NW39" s="27"/>
      <c r="NX39" s="27"/>
      <c r="NY39" s="27"/>
      <c r="NZ39" s="27"/>
      <c r="OA39" s="27"/>
      <c r="OB39" s="27"/>
      <c r="OC39" s="27"/>
      <c r="OD39" s="27"/>
      <c r="OE39" s="27"/>
      <c r="OF39" s="27"/>
      <c r="OG39" s="27"/>
      <c r="OH39" s="27"/>
      <c r="OI39" s="27"/>
      <c r="OJ39" s="27"/>
      <c r="OK39" s="27"/>
      <c r="OL39" s="27"/>
      <c r="OM39" s="27"/>
      <c r="ON39" s="27"/>
      <c r="OO39" s="27"/>
      <c r="OP39" s="27"/>
      <c r="OQ39" s="27"/>
      <c r="OR39" s="27"/>
      <c r="OS39" s="27"/>
      <c r="OT39" s="27"/>
      <c r="OU39" s="27"/>
      <c r="OV39" s="27"/>
      <c r="OW39" s="27"/>
      <c r="OX39" s="27"/>
      <c r="OY39" s="27"/>
      <c r="OZ39" s="27"/>
      <c r="PA39" s="27"/>
      <c r="PB39" s="27"/>
      <c r="PC39" s="27"/>
      <c r="PD39" s="27"/>
      <c r="PE39" s="27"/>
      <c r="PF39" s="27"/>
      <c r="PG39" s="27"/>
      <c r="PH39" s="27"/>
      <c r="PI39" s="27"/>
      <c r="PJ39" s="27"/>
      <c r="PK39" s="27"/>
      <c r="PL39" s="27"/>
      <c r="PM39" s="27"/>
      <c r="PN39" s="27"/>
      <c r="PO39" s="27"/>
      <c r="PP39" s="27"/>
      <c r="PQ39" s="27"/>
      <c r="PR39" s="27"/>
      <c r="PS39" s="27"/>
      <c r="PT39" s="27"/>
      <c r="PU39" s="27"/>
      <c r="PV39" s="27"/>
      <c r="PW39" s="27"/>
      <c r="PX39" s="27"/>
      <c r="PY39" s="27"/>
      <c r="PZ39" s="27"/>
      <c r="QA39" s="27"/>
      <c r="QB39" s="27"/>
      <c r="QC39" s="27"/>
      <c r="QD39" s="27"/>
      <c r="QE39" s="27"/>
      <c r="QF39" s="27"/>
      <c r="QG39" s="27"/>
      <c r="QH39" s="27"/>
      <c r="QI39" s="27"/>
      <c r="QJ39" s="27"/>
      <c r="QK39" s="27"/>
      <c r="QL39" s="27"/>
      <c r="QM39" s="27"/>
      <c r="QN39" s="27"/>
      <c r="QO39" s="27"/>
      <c r="QP39" s="27"/>
      <c r="QQ39" s="27"/>
      <c r="QR39" s="27"/>
      <c r="QS39" s="27"/>
      <c r="QT39" s="27"/>
      <c r="QU39" s="27"/>
      <c r="QV39" s="27"/>
      <c r="QW39" s="27"/>
      <c r="QX39" s="27"/>
      <c r="QY39" s="27"/>
      <c r="QZ39" s="27"/>
      <c r="RA39" s="27"/>
      <c r="RB39" s="27"/>
      <c r="RC39" s="27"/>
      <c r="RD39" s="27"/>
      <c r="RE39" s="27"/>
      <c r="RF39" s="27"/>
      <c r="RG39" s="27"/>
      <c r="RH39" s="27"/>
      <c r="RI39" s="27"/>
      <c r="RJ39" s="27"/>
      <c r="RK39" s="27"/>
      <c r="RL39" s="27"/>
      <c r="RM39" s="27"/>
      <c r="RN39" s="27"/>
      <c r="RO39" s="27"/>
      <c r="RP39" s="27"/>
      <c r="RQ39" s="27"/>
      <c r="RR39" s="27"/>
      <c r="RS39" s="27"/>
      <c r="RT39" s="27"/>
      <c r="RU39" s="27"/>
      <c r="RV39" s="27"/>
      <c r="RW39" s="27"/>
      <c r="RX39" s="27"/>
      <c r="RY39" s="27"/>
      <c r="RZ39" s="27"/>
      <c r="SA39" s="27"/>
      <c r="SB39" s="27"/>
      <c r="SC39" s="27"/>
      <c r="SD39" s="27"/>
      <c r="SE39" s="27"/>
      <c r="SF39" s="27"/>
      <c r="SG39" s="27"/>
      <c r="SH39" s="27"/>
      <c r="SI39" s="27"/>
      <c r="SJ39" s="27"/>
      <c r="SK39" s="27"/>
      <c r="SL39" s="27"/>
      <c r="SM39" s="27"/>
      <c r="SN39" s="27"/>
      <c r="SO39" s="27"/>
      <c r="SP39" s="27"/>
      <c r="SQ39" s="27"/>
      <c r="SR39" s="27"/>
      <c r="SS39" s="27"/>
      <c r="ST39" s="27"/>
      <c r="SU39" s="27"/>
      <c r="SV39" s="27"/>
      <c r="SW39" s="27"/>
      <c r="SX39" s="27"/>
      <c r="SY39" s="27"/>
      <c r="SZ39" s="27"/>
      <c r="TA39" s="27"/>
      <c r="TB39" s="27"/>
      <c r="TC39" s="27"/>
      <c r="TD39" s="27"/>
      <c r="TE39" s="27"/>
      <c r="TF39" s="27"/>
      <c r="TG39" s="27"/>
      <c r="TH39" s="27"/>
      <c r="TI39" s="27"/>
      <c r="TJ39" s="27"/>
      <c r="TK39" s="27"/>
      <c r="TL39" s="27"/>
      <c r="TM39" s="27"/>
      <c r="TN39" s="27"/>
      <c r="TO39" s="27"/>
      <c r="TP39" s="27"/>
      <c r="TQ39" s="27"/>
      <c r="TR39" s="27"/>
      <c r="TS39" s="27"/>
      <c r="TT39" s="27"/>
      <c r="TU39" s="27"/>
      <c r="TV39" s="27"/>
      <c r="TW39" s="27"/>
      <c r="TX39" s="27"/>
      <c r="TY39" s="27"/>
      <c r="TZ39" s="27"/>
      <c r="UA39" s="27"/>
      <c r="UB39" s="27"/>
      <c r="UC39" s="27"/>
      <c r="UD39" s="27"/>
      <c r="UE39" s="27"/>
      <c r="UF39" s="27"/>
      <c r="UG39" s="27"/>
      <c r="UH39" s="27"/>
      <c r="UI39" s="27"/>
      <c r="UJ39" s="27"/>
      <c r="UK39" s="27"/>
      <c r="UL39" s="27"/>
      <c r="UM39" s="27"/>
      <c r="UN39" s="27"/>
      <c r="UO39" s="27"/>
      <c r="UP39" s="27"/>
      <c r="UQ39" s="27"/>
      <c r="UR39" s="27"/>
      <c r="US39" s="27"/>
      <c r="UT39" s="27"/>
      <c r="UU39" s="27"/>
      <c r="UV39" s="27"/>
      <c r="UW39" s="27"/>
      <c r="UX39" s="27"/>
      <c r="UY39" s="27"/>
      <c r="UZ39" s="27"/>
      <c r="VA39" s="27"/>
      <c r="VB39" s="27"/>
      <c r="VC39" s="27"/>
      <c r="VD39" s="27"/>
      <c r="VE39" s="27"/>
      <c r="VF39" s="27"/>
      <c r="VG39" s="27"/>
      <c r="VH39" s="27"/>
      <c r="VI39" s="27"/>
      <c r="VJ39" s="27"/>
      <c r="VK39" s="27"/>
      <c r="VL39" s="27"/>
      <c r="VM39" s="27"/>
      <c r="VN39" s="27"/>
      <c r="VO39" s="27"/>
      <c r="VP39" s="27"/>
      <c r="VQ39" s="27"/>
      <c r="VR39" s="27"/>
      <c r="VS39" s="27"/>
      <c r="VT39" s="27"/>
      <c r="VU39" s="27"/>
      <c r="VV39" s="27"/>
      <c r="VW39" s="27"/>
      <c r="VX39" s="27"/>
      <c r="VY39" s="27"/>
      <c r="VZ39" s="27"/>
      <c r="WA39" s="27"/>
      <c r="WB39" s="27"/>
      <c r="WC39" s="27"/>
      <c r="WD39" s="27"/>
      <c r="WE39" s="27"/>
      <c r="WF39" s="27"/>
      <c r="WG39" s="27"/>
      <c r="WH39" s="27"/>
      <c r="WI39" s="27"/>
      <c r="WJ39" s="27"/>
      <c r="WK39" s="27"/>
      <c r="WL39" s="27"/>
      <c r="WM39" s="27"/>
      <c r="WN39" s="27"/>
      <c r="WO39" s="27"/>
      <c r="WP39" s="27"/>
      <c r="WQ39" s="27"/>
      <c r="WR39" s="27"/>
      <c r="WS39" s="27"/>
      <c r="WT39" s="27"/>
      <c r="WU39" s="27"/>
      <c r="WV39" s="27"/>
      <c r="WW39" s="27"/>
      <c r="WX39" s="27"/>
      <c r="WY39" s="27"/>
      <c r="WZ39" s="27"/>
      <c r="XA39" s="27"/>
      <c r="XB39" s="27"/>
      <c r="XC39" s="27"/>
      <c r="XD39" s="27"/>
      <c r="XE39" s="27"/>
      <c r="XF39" s="27"/>
      <c r="XG39" s="27"/>
      <c r="XH39" s="27"/>
      <c r="XI39" s="27"/>
      <c r="XJ39" s="27"/>
      <c r="XK39" s="27"/>
      <c r="XL39" s="27"/>
      <c r="XM39" s="27"/>
      <c r="XN39" s="27"/>
      <c r="XO39" s="27"/>
      <c r="XP39" s="27"/>
      <c r="XQ39" s="27"/>
      <c r="XR39" s="27"/>
      <c r="XS39" s="27"/>
      <c r="XT39" s="27"/>
      <c r="XU39" s="27"/>
      <c r="XV39" s="27"/>
      <c r="XW39" s="27"/>
      <c r="XX39" s="27"/>
      <c r="XY39" s="27"/>
      <c r="XZ39" s="27"/>
      <c r="YA39" s="27"/>
      <c r="YB39" s="27"/>
      <c r="YC39" s="27"/>
      <c r="YD39" s="27"/>
      <c r="YE39" s="27"/>
      <c r="YF39" s="27"/>
      <c r="YG39" s="27"/>
      <c r="YH39" s="27"/>
      <c r="YI39" s="27"/>
      <c r="YJ39" s="27"/>
      <c r="YK39" s="27"/>
      <c r="YL39" s="27"/>
      <c r="YM39" s="27"/>
      <c r="YN39" s="27"/>
      <c r="YO39" s="27"/>
      <c r="YP39" s="27"/>
      <c r="YQ39" s="27"/>
      <c r="YR39" s="27"/>
      <c r="YS39" s="27"/>
      <c r="YT39" s="27"/>
      <c r="YU39" s="27"/>
      <c r="YV39" s="27"/>
      <c r="YW39" s="27"/>
      <c r="YX39" s="27"/>
      <c r="YY39" s="27"/>
      <c r="YZ39" s="27"/>
      <c r="ZA39" s="27"/>
      <c r="ZB39" s="27"/>
      <c r="ZC39" s="27"/>
      <c r="ZD39" s="27"/>
      <c r="ZE39" s="27"/>
      <c r="ZF39" s="27"/>
      <c r="ZG39" s="27"/>
      <c r="ZH39" s="27"/>
      <c r="ZI39" s="27"/>
      <c r="ZJ39" s="27"/>
      <c r="ZK39" s="27"/>
      <c r="ZL39" s="27"/>
      <c r="ZM39" s="27"/>
      <c r="ZN39" s="27"/>
      <c r="ZO39" s="27"/>
      <c r="ZP39" s="27"/>
      <c r="ZQ39" s="27"/>
      <c r="ZR39" s="27"/>
      <c r="ZS39" s="27"/>
      <c r="ZT39" s="27"/>
      <c r="ZU39" s="27"/>
      <c r="ZV39" s="27"/>
      <c r="ZW39" s="27"/>
      <c r="ZX39" s="27"/>
      <c r="ZY39" s="27"/>
      <c r="ZZ39" s="27"/>
      <c r="AAA39" s="27"/>
      <c r="AAB39" s="27"/>
      <c r="AAC39" s="27"/>
      <c r="AAD39" s="27"/>
      <c r="AAE39" s="27"/>
      <c r="AAF39" s="27"/>
      <c r="AAG39" s="27"/>
      <c r="AAH39" s="27"/>
      <c r="AAI39" s="27"/>
      <c r="AAJ39" s="27"/>
      <c r="AAK39" s="27"/>
      <c r="AAL39" s="27"/>
      <c r="AAM39" s="27"/>
      <c r="AAN39" s="27"/>
      <c r="AAO39" s="27"/>
      <c r="AAP39" s="27"/>
      <c r="AAQ39" s="27"/>
      <c r="AAR39" s="27"/>
      <c r="AAS39" s="27"/>
      <c r="AAT39" s="27"/>
      <c r="AAU39" s="27"/>
      <c r="AAV39" s="27"/>
      <c r="AAW39" s="27"/>
      <c r="AAX39" s="27"/>
      <c r="AAY39" s="27"/>
      <c r="AAZ39" s="27"/>
      <c r="ABA39" s="27"/>
      <c r="ABB39" s="27"/>
      <c r="ABC39" s="27"/>
      <c r="ABD39" s="27"/>
      <c r="ABE39" s="27"/>
      <c r="ABF39" s="27"/>
      <c r="ABG39" s="27"/>
      <c r="ABH39" s="27"/>
      <c r="ABI39" s="27"/>
      <c r="ABJ39" s="27"/>
      <c r="ABK39" s="27"/>
      <c r="ABL39" s="27"/>
      <c r="ABM39" s="27"/>
      <c r="ABN39" s="27"/>
      <c r="ABO39" s="27"/>
      <c r="ABP39" s="27"/>
      <c r="ABQ39" s="27"/>
      <c r="ABR39" s="27"/>
      <c r="ABS39" s="27"/>
      <c r="ABT39" s="27"/>
      <c r="ABU39" s="27"/>
      <c r="ABV39" s="27"/>
      <c r="ABW39" s="27"/>
      <c r="ABX39" s="27"/>
      <c r="ABY39" s="27"/>
      <c r="ABZ39" s="27"/>
      <c r="ACA39" s="27"/>
      <c r="ACB39" s="27"/>
      <c r="ACC39" s="27"/>
      <c r="ACD39" s="27"/>
      <c r="ACE39" s="27"/>
      <c r="ACF39" s="27"/>
      <c r="ACG39" s="27"/>
      <c r="ACH39" s="27"/>
      <c r="ACI39" s="27"/>
      <c r="ACJ39" s="27"/>
      <c r="ACK39" s="27"/>
      <c r="ACL39" s="27"/>
      <c r="ACM39" s="27"/>
      <c r="ACN39" s="27"/>
      <c r="ACO39" s="27"/>
      <c r="ACP39" s="27"/>
      <c r="ACQ39" s="27"/>
      <c r="ACR39" s="27"/>
      <c r="ACS39" s="27"/>
      <c r="ACT39" s="27"/>
      <c r="ACU39" s="27"/>
      <c r="ACV39" s="27"/>
      <c r="ACW39" s="27"/>
      <c r="ACX39" s="27"/>
      <c r="ACY39" s="27"/>
      <c r="ACZ39" s="27"/>
      <c r="ADA39" s="27"/>
      <c r="ADB39" s="27"/>
      <c r="ADC39" s="27"/>
      <c r="ADD39" s="27"/>
      <c r="ADE39" s="27"/>
      <c r="ADF39" s="27"/>
      <c r="ADG39" s="27"/>
      <c r="ADH39" s="27"/>
      <c r="ADI39" s="27"/>
      <c r="ADJ39" s="27"/>
      <c r="ADK39" s="27"/>
      <c r="ADL39" s="27"/>
      <c r="ADM39" s="27"/>
      <c r="ADN39" s="27"/>
      <c r="ADO39" s="27"/>
      <c r="ADP39" s="27"/>
      <c r="ADQ39" s="27"/>
      <c r="ADR39" s="27"/>
      <c r="ADS39" s="27"/>
      <c r="ADT39" s="27"/>
      <c r="ADU39" s="27"/>
      <c r="ADV39" s="27"/>
      <c r="ADW39" s="27"/>
      <c r="ADX39" s="27"/>
      <c r="ADY39" s="27"/>
      <c r="ADZ39" s="27"/>
      <c r="AEA39" s="27"/>
      <c r="AEB39" s="27"/>
      <c r="AEC39" s="27"/>
      <c r="AED39" s="27"/>
      <c r="AEE39" s="27"/>
      <c r="AEF39" s="27"/>
      <c r="AEG39" s="27"/>
      <c r="AEH39" s="27"/>
      <c r="AEI39" s="27"/>
      <c r="AEJ39" s="27"/>
      <c r="AEK39" s="27"/>
      <c r="AEL39" s="27"/>
      <c r="AEM39" s="27"/>
      <c r="AEN39" s="27"/>
      <c r="AEO39" s="27"/>
      <c r="AEP39" s="27"/>
      <c r="AEQ39" s="27"/>
      <c r="AER39" s="27"/>
      <c r="AES39" s="27"/>
      <c r="AET39" s="27"/>
      <c r="AEU39" s="27"/>
      <c r="AEV39" s="27"/>
      <c r="AEW39" s="27"/>
      <c r="AEX39" s="27"/>
      <c r="AEY39" s="27"/>
      <c r="AEZ39" s="27"/>
      <c r="AFA39" s="27"/>
      <c r="AFB39" s="27"/>
      <c r="AFC39" s="27"/>
      <c r="AFD39" s="27"/>
      <c r="AFE39" s="27"/>
      <c r="AFF39" s="27"/>
      <c r="AFG39" s="27"/>
      <c r="AFH39" s="27"/>
      <c r="AFI39" s="27"/>
      <c r="AFJ39" s="27"/>
      <c r="AFK39" s="27"/>
      <c r="AFL39" s="27"/>
      <c r="AFM39" s="27"/>
      <c r="AFN39" s="27"/>
      <c r="AFO39" s="27"/>
      <c r="AFP39" s="27"/>
      <c r="AFQ39" s="27"/>
      <c r="AFR39" s="27"/>
      <c r="AFS39" s="27"/>
      <c r="AFT39" s="27"/>
      <c r="AFU39" s="27"/>
      <c r="AFV39" s="27"/>
      <c r="AFW39" s="27"/>
      <c r="AFX39" s="27"/>
      <c r="AFY39" s="27"/>
      <c r="AFZ39" s="27"/>
      <c r="AGA39" s="27"/>
      <c r="AGB39" s="27"/>
      <c r="AGC39" s="27"/>
      <c r="AGD39" s="27"/>
      <c r="AGE39" s="27"/>
      <c r="AGF39" s="27"/>
      <c r="AGG39" s="27"/>
      <c r="AGH39" s="27"/>
      <c r="AGI39" s="27"/>
      <c r="AGJ39" s="27"/>
      <c r="AGK39" s="27"/>
      <c r="AGL39" s="27"/>
      <c r="AGM39" s="27"/>
      <c r="AGN39" s="27"/>
      <c r="AGO39" s="27"/>
      <c r="AGP39" s="27"/>
      <c r="AGQ39" s="27"/>
      <c r="AGR39" s="27"/>
      <c r="AGS39" s="27"/>
      <c r="AGT39" s="27"/>
      <c r="AGU39" s="27"/>
      <c r="AGV39" s="27"/>
      <c r="AGW39" s="27"/>
      <c r="AGX39" s="27"/>
      <c r="AGY39" s="27"/>
      <c r="AGZ39" s="27"/>
      <c r="AHA39" s="27"/>
      <c r="AHB39" s="27"/>
      <c r="AHC39" s="27"/>
      <c r="AHD39" s="27"/>
      <c r="AHE39" s="27"/>
      <c r="AHF39" s="27"/>
      <c r="AHG39" s="27"/>
      <c r="AHH39" s="27"/>
      <c r="AHI39" s="27"/>
      <c r="AHJ39" s="27"/>
      <c r="AHK39" s="27"/>
      <c r="AHL39" s="27"/>
      <c r="AHM39" s="27"/>
      <c r="AHN39" s="27"/>
      <c r="AHO39" s="27"/>
      <c r="AHP39" s="27"/>
      <c r="AHQ39" s="27"/>
      <c r="AHR39" s="27"/>
      <c r="AHS39" s="27"/>
      <c r="AHT39" s="27"/>
      <c r="AHU39" s="27"/>
      <c r="AHV39" s="27"/>
      <c r="AHW39" s="27"/>
      <c r="AHX39" s="27"/>
      <c r="AHY39" s="27"/>
      <c r="AHZ39" s="27"/>
      <c r="AIA39" s="27"/>
      <c r="AIB39" s="27"/>
      <c r="AIC39" s="27"/>
      <c r="AID39" s="27"/>
      <c r="AIE39" s="27"/>
      <c r="AIF39" s="27"/>
      <c r="AIG39" s="27"/>
      <c r="AIH39" s="27"/>
      <c r="AII39" s="27"/>
      <c r="AIJ39" s="27"/>
      <c r="AIK39" s="27"/>
      <c r="AIL39" s="27"/>
      <c r="AIM39" s="27"/>
      <c r="AIN39" s="27"/>
      <c r="AIO39" s="27"/>
      <c r="AIP39" s="27"/>
      <c r="AIQ39" s="27"/>
      <c r="AIR39" s="27"/>
      <c r="AIS39" s="27"/>
      <c r="AIT39" s="27"/>
      <c r="AIU39" s="27"/>
      <c r="AIV39" s="27"/>
      <c r="AIW39" s="27"/>
      <c r="AIX39" s="27"/>
      <c r="AIY39" s="27"/>
      <c r="AIZ39" s="27"/>
      <c r="AJA39" s="27"/>
      <c r="AJB39" s="27"/>
      <c r="AJC39" s="27"/>
      <c r="AJD39" s="27"/>
      <c r="AJE39" s="27"/>
      <c r="AJF39" s="27"/>
      <c r="AJG39" s="27"/>
      <c r="AJH39" s="27"/>
      <c r="AJI39" s="27"/>
      <c r="AJJ39" s="27"/>
      <c r="AJK39" s="27"/>
      <c r="AJL39" s="27"/>
      <c r="AJM39" s="27"/>
      <c r="AJN39" s="27"/>
      <c r="AJO39" s="27"/>
      <c r="AJP39" s="27"/>
      <c r="AJQ39" s="27"/>
      <c r="AJR39" s="27"/>
      <c r="AJS39" s="27"/>
      <c r="AJT39" s="27"/>
      <c r="AJU39" s="27"/>
      <c r="AJV39" s="27"/>
      <c r="AJW39" s="27"/>
      <c r="AJX39" s="27"/>
      <c r="AJY39" s="27"/>
      <c r="AJZ39" s="27"/>
      <c r="AKA39" s="27"/>
      <c r="AKB39" s="27"/>
      <c r="AKC39" s="27"/>
      <c r="AKD39" s="27"/>
      <c r="AKE39" s="27"/>
      <c r="AKF39" s="27"/>
      <c r="AKG39" s="27"/>
      <c r="AKH39" s="27"/>
      <c r="AKI39" s="27"/>
      <c r="AKJ39" s="27"/>
      <c r="AKK39" s="27"/>
      <c r="AKL39" s="27"/>
      <c r="AKM39" s="27"/>
      <c r="AKN39" s="27"/>
      <c r="AKO39" s="27"/>
      <c r="AKP39" s="27"/>
      <c r="AKQ39" s="27"/>
      <c r="AKR39" s="27"/>
      <c r="AKS39" s="27"/>
      <c r="AKT39" s="27"/>
      <c r="AKU39" s="27"/>
      <c r="AKV39" s="27"/>
      <c r="AKW39" s="27"/>
      <c r="AKX39" s="27"/>
      <c r="AKY39" s="27"/>
      <c r="AKZ39" s="27"/>
      <c r="ALA39" s="27"/>
      <c r="ALB39" s="27"/>
      <c r="ALC39" s="27"/>
      <c r="ALD39" s="27"/>
      <c r="ALE39" s="27"/>
      <c r="ALF39" s="27"/>
      <c r="ALG39" s="27"/>
      <c r="ALH39" s="27"/>
      <c r="ALI39" s="27"/>
      <c r="ALJ39" s="27"/>
      <c r="ALK39" s="27"/>
      <c r="ALL39" s="27"/>
      <c r="ALM39" s="27"/>
      <c r="ALN39" s="27"/>
      <c r="ALO39" s="27"/>
      <c r="ALP39" s="27"/>
      <c r="ALQ39" s="27"/>
      <c r="ALR39" s="27"/>
      <c r="ALS39" s="27"/>
      <c r="ALT39" s="27"/>
      <c r="ALU39" s="27"/>
      <c r="ALV39" s="27"/>
      <c r="ALW39" s="27"/>
      <c r="ALX39" s="27"/>
      <c r="ALY39" s="27"/>
      <c r="ALZ39" s="27"/>
      <c r="AMA39" s="27"/>
      <c r="AMB39" s="27"/>
      <c r="AMC39" s="27"/>
      <c r="AMD39" s="27"/>
      <c r="AME39" s="27"/>
      <c r="AMF39" s="27"/>
      <c r="AMG39" s="27"/>
      <c r="AMH39" s="27"/>
    </row>
    <row r="40" spans="1:1022" customFormat="1" ht="30.75" customHeight="1" x14ac:dyDescent="0.25">
      <c r="A40" s="195"/>
      <c r="B40" s="196"/>
      <c r="C40" s="196"/>
      <c r="D40" s="196"/>
      <c r="E40" s="197"/>
      <c r="F40" s="198"/>
      <c r="G40" s="195"/>
      <c r="H40" s="73" t="s">
        <v>24</v>
      </c>
      <c r="I40" s="74"/>
      <c r="J40" s="98" t="s">
        <v>42</v>
      </c>
      <c r="K40" s="102">
        <v>1.494</v>
      </c>
      <c r="L40" s="67">
        <f t="shared" si="3"/>
        <v>1.36</v>
      </c>
      <c r="M40" s="76"/>
      <c r="N40" s="77"/>
      <c r="O40" s="75"/>
      <c r="P40" s="78"/>
      <c r="Q40" s="71"/>
      <c r="R40" s="95"/>
      <c r="S40" s="56"/>
      <c r="T40" s="192"/>
      <c r="U40" s="192"/>
      <c r="V40" s="192"/>
      <c r="W40" s="192"/>
      <c r="X40" s="192"/>
      <c r="Y40" s="192"/>
      <c r="Z40" s="205"/>
      <c r="AA40" s="192"/>
      <c r="AB40" s="62"/>
      <c r="AC40" s="62"/>
      <c r="AD40" s="62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  <c r="IX40" s="27"/>
      <c r="IY40" s="27"/>
      <c r="IZ40" s="27"/>
      <c r="JA40" s="27"/>
      <c r="JB40" s="27"/>
      <c r="JC40" s="27"/>
      <c r="JD40" s="27"/>
      <c r="JE40" s="27"/>
      <c r="JF40" s="27"/>
      <c r="JG40" s="27"/>
      <c r="JH40" s="27"/>
      <c r="JI40" s="27"/>
      <c r="JJ40" s="27"/>
      <c r="JK40" s="27"/>
      <c r="JL40" s="27"/>
      <c r="JM40" s="27"/>
      <c r="JN40" s="27"/>
      <c r="JO40" s="27"/>
      <c r="JP40" s="27"/>
      <c r="JQ40" s="27"/>
      <c r="JR40" s="27"/>
      <c r="JS40" s="27"/>
      <c r="JT40" s="27"/>
      <c r="JU40" s="27"/>
      <c r="JV40" s="27"/>
      <c r="JW40" s="27"/>
      <c r="JX40" s="27"/>
      <c r="JY40" s="27"/>
      <c r="JZ40" s="27"/>
      <c r="KA40" s="27"/>
      <c r="KB40" s="27"/>
      <c r="KC40" s="27"/>
      <c r="KD40" s="27"/>
      <c r="KE40" s="27"/>
      <c r="KF40" s="27"/>
      <c r="KG40" s="27"/>
      <c r="KH40" s="27"/>
      <c r="KI40" s="27"/>
      <c r="KJ40" s="27"/>
      <c r="KK40" s="27"/>
      <c r="KL40" s="27"/>
      <c r="KM40" s="27"/>
      <c r="KN40" s="27"/>
      <c r="KO40" s="27"/>
      <c r="KP40" s="27"/>
      <c r="KQ40" s="27"/>
      <c r="KR40" s="27"/>
      <c r="KS40" s="27"/>
      <c r="KT40" s="27"/>
      <c r="KU40" s="27"/>
      <c r="KV40" s="27"/>
      <c r="KW40" s="27"/>
      <c r="KX40" s="27"/>
      <c r="KY40" s="27"/>
      <c r="KZ40" s="27"/>
      <c r="LA40" s="27"/>
      <c r="LB40" s="27"/>
      <c r="LC40" s="27"/>
      <c r="LD40" s="27"/>
      <c r="LE40" s="27"/>
      <c r="LF40" s="27"/>
      <c r="LG40" s="27"/>
      <c r="LH40" s="27"/>
      <c r="LI40" s="27"/>
      <c r="LJ40" s="27"/>
      <c r="LK40" s="27"/>
      <c r="LL40" s="27"/>
      <c r="LM40" s="27"/>
      <c r="LN40" s="27"/>
      <c r="LO40" s="27"/>
      <c r="LP40" s="27"/>
      <c r="LQ40" s="27"/>
      <c r="LR40" s="27"/>
      <c r="LS40" s="27"/>
      <c r="LT40" s="27"/>
      <c r="LU40" s="27"/>
      <c r="LV40" s="27"/>
      <c r="LW40" s="27"/>
      <c r="LX40" s="27"/>
      <c r="LY40" s="27"/>
      <c r="LZ40" s="27"/>
      <c r="MA40" s="27"/>
      <c r="MB40" s="27"/>
      <c r="MC40" s="27"/>
      <c r="MD40" s="27"/>
      <c r="ME40" s="27"/>
      <c r="MF40" s="27"/>
      <c r="MG40" s="27"/>
      <c r="MH40" s="27"/>
      <c r="MI40" s="27"/>
      <c r="MJ40" s="27"/>
      <c r="MK40" s="27"/>
      <c r="ML40" s="27"/>
      <c r="MM40" s="27"/>
      <c r="MN40" s="27"/>
      <c r="MO40" s="27"/>
      <c r="MP40" s="27"/>
      <c r="MQ40" s="27"/>
      <c r="MR40" s="27"/>
      <c r="MS40" s="27"/>
      <c r="MT40" s="27"/>
      <c r="MU40" s="27"/>
      <c r="MV40" s="27"/>
      <c r="MW40" s="27"/>
      <c r="MX40" s="27"/>
      <c r="MY40" s="27"/>
      <c r="MZ40" s="27"/>
      <c r="NA40" s="27"/>
      <c r="NB40" s="27"/>
      <c r="NC40" s="27"/>
      <c r="ND40" s="27"/>
      <c r="NE40" s="27"/>
      <c r="NF40" s="27"/>
      <c r="NG40" s="27"/>
      <c r="NH40" s="27"/>
      <c r="NI40" s="27"/>
      <c r="NJ40" s="27"/>
      <c r="NK40" s="27"/>
      <c r="NL40" s="27"/>
      <c r="NM40" s="27"/>
      <c r="NN40" s="27"/>
      <c r="NO40" s="27"/>
      <c r="NP40" s="27"/>
      <c r="NQ40" s="27"/>
      <c r="NR40" s="27"/>
      <c r="NS40" s="27"/>
      <c r="NT40" s="27"/>
      <c r="NU40" s="27"/>
      <c r="NV40" s="27"/>
      <c r="NW40" s="27"/>
      <c r="NX40" s="27"/>
      <c r="NY40" s="27"/>
      <c r="NZ40" s="27"/>
      <c r="OA40" s="27"/>
      <c r="OB40" s="27"/>
      <c r="OC40" s="27"/>
      <c r="OD40" s="27"/>
      <c r="OE40" s="27"/>
      <c r="OF40" s="27"/>
      <c r="OG40" s="27"/>
      <c r="OH40" s="27"/>
      <c r="OI40" s="27"/>
      <c r="OJ40" s="27"/>
      <c r="OK40" s="27"/>
      <c r="OL40" s="27"/>
      <c r="OM40" s="27"/>
      <c r="ON40" s="27"/>
      <c r="OO40" s="27"/>
      <c r="OP40" s="27"/>
      <c r="OQ40" s="27"/>
      <c r="OR40" s="27"/>
      <c r="OS40" s="27"/>
      <c r="OT40" s="27"/>
      <c r="OU40" s="27"/>
      <c r="OV40" s="27"/>
      <c r="OW40" s="27"/>
      <c r="OX40" s="27"/>
      <c r="OY40" s="27"/>
      <c r="OZ40" s="27"/>
      <c r="PA40" s="27"/>
      <c r="PB40" s="27"/>
      <c r="PC40" s="27"/>
      <c r="PD40" s="27"/>
      <c r="PE40" s="27"/>
      <c r="PF40" s="27"/>
      <c r="PG40" s="27"/>
      <c r="PH40" s="27"/>
      <c r="PI40" s="27"/>
      <c r="PJ40" s="27"/>
      <c r="PK40" s="27"/>
      <c r="PL40" s="27"/>
      <c r="PM40" s="27"/>
      <c r="PN40" s="27"/>
      <c r="PO40" s="27"/>
      <c r="PP40" s="27"/>
      <c r="PQ40" s="27"/>
      <c r="PR40" s="27"/>
      <c r="PS40" s="27"/>
      <c r="PT40" s="27"/>
      <c r="PU40" s="27"/>
      <c r="PV40" s="27"/>
      <c r="PW40" s="27"/>
      <c r="PX40" s="27"/>
      <c r="PY40" s="27"/>
      <c r="PZ40" s="27"/>
      <c r="QA40" s="27"/>
      <c r="QB40" s="27"/>
      <c r="QC40" s="27"/>
      <c r="QD40" s="27"/>
      <c r="QE40" s="27"/>
      <c r="QF40" s="27"/>
      <c r="QG40" s="27"/>
      <c r="QH40" s="27"/>
      <c r="QI40" s="27"/>
      <c r="QJ40" s="27"/>
      <c r="QK40" s="27"/>
      <c r="QL40" s="27"/>
      <c r="QM40" s="27"/>
      <c r="QN40" s="27"/>
      <c r="QO40" s="27"/>
      <c r="QP40" s="27"/>
      <c r="QQ40" s="27"/>
      <c r="QR40" s="27"/>
      <c r="QS40" s="27"/>
      <c r="QT40" s="27"/>
      <c r="QU40" s="27"/>
      <c r="QV40" s="27"/>
      <c r="QW40" s="27"/>
      <c r="QX40" s="27"/>
      <c r="QY40" s="27"/>
      <c r="QZ40" s="27"/>
      <c r="RA40" s="27"/>
      <c r="RB40" s="27"/>
      <c r="RC40" s="27"/>
      <c r="RD40" s="27"/>
      <c r="RE40" s="27"/>
      <c r="RF40" s="27"/>
      <c r="RG40" s="27"/>
      <c r="RH40" s="27"/>
      <c r="RI40" s="27"/>
      <c r="RJ40" s="27"/>
      <c r="RK40" s="27"/>
      <c r="RL40" s="27"/>
      <c r="RM40" s="27"/>
      <c r="RN40" s="27"/>
      <c r="RO40" s="27"/>
      <c r="RP40" s="27"/>
      <c r="RQ40" s="27"/>
      <c r="RR40" s="27"/>
      <c r="RS40" s="27"/>
      <c r="RT40" s="27"/>
      <c r="RU40" s="27"/>
      <c r="RV40" s="27"/>
      <c r="RW40" s="27"/>
      <c r="RX40" s="27"/>
      <c r="RY40" s="27"/>
      <c r="RZ40" s="27"/>
      <c r="SA40" s="27"/>
      <c r="SB40" s="27"/>
      <c r="SC40" s="27"/>
      <c r="SD40" s="27"/>
      <c r="SE40" s="27"/>
      <c r="SF40" s="27"/>
      <c r="SG40" s="27"/>
      <c r="SH40" s="27"/>
      <c r="SI40" s="27"/>
      <c r="SJ40" s="27"/>
      <c r="SK40" s="27"/>
      <c r="SL40" s="27"/>
      <c r="SM40" s="27"/>
      <c r="SN40" s="27"/>
      <c r="SO40" s="27"/>
      <c r="SP40" s="27"/>
      <c r="SQ40" s="27"/>
      <c r="SR40" s="27"/>
      <c r="SS40" s="27"/>
      <c r="ST40" s="27"/>
      <c r="SU40" s="27"/>
      <c r="SV40" s="27"/>
      <c r="SW40" s="27"/>
      <c r="SX40" s="27"/>
      <c r="SY40" s="27"/>
      <c r="SZ40" s="27"/>
      <c r="TA40" s="27"/>
      <c r="TB40" s="27"/>
      <c r="TC40" s="27"/>
      <c r="TD40" s="27"/>
      <c r="TE40" s="27"/>
      <c r="TF40" s="27"/>
      <c r="TG40" s="27"/>
      <c r="TH40" s="27"/>
      <c r="TI40" s="27"/>
      <c r="TJ40" s="27"/>
      <c r="TK40" s="27"/>
      <c r="TL40" s="27"/>
      <c r="TM40" s="27"/>
      <c r="TN40" s="27"/>
      <c r="TO40" s="27"/>
      <c r="TP40" s="27"/>
      <c r="TQ40" s="27"/>
      <c r="TR40" s="27"/>
      <c r="TS40" s="27"/>
      <c r="TT40" s="27"/>
      <c r="TU40" s="27"/>
      <c r="TV40" s="27"/>
      <c r="TW40" s="27"/>
      <c r="TX40" s="27"/>
      <c r="TY40" s="27"/>
      <c r="TZ40" s="27"/>
      <c r="UA40" s="27"/>
      <c r="UB40" s="27"/>
      <c r="UC40" s="27"/>
      <c r="UD40" s="27"/>
      <c r="UE40" s="27"/>
      <c r="UF40" s="27"/>
      <c r="UG40" s="27"/>
      <c r="UH40" s="27"/>
      <c r="UI40" s="27"/>
      <c r="UJ40" s="27"/>
      <c r="UK40" s="27"/>
      <c r="UL40" s="27"/>
      <c r="UM40" s="27"/>
      <c r="UN40" s="27"/>
      <c r="UO40" s="27"/>
      <c r="UP40" s="27"/>
      <c r="UQ40" s="27"/>
      <c r="UR40" s="27"/>
      <c r="US40" s="27"/>
      <c r="UT40" s="27"/>
      <c r="UU40" s="27"/>
      <c r="UV40" s="27"/>
      <c r="UW40" s="27"/>
      <c r="UX40" s="27"/>
      <c r="UY40" s="27"/>
      <c r="UZ40" s="27"/>
      <c r="VA40" s="27"/>
      <c r="VB40" s="27"/>
      <c r="VC40" s="27"/>
      <c r="VD40" s="27"/>
      <c r="VE40" s="27"/>
      <c r="VF40" s="27"/>
      <c r="VG40" s="27"/>
      <c r="VH40" s="27"/>
      <c r="VI40" s="27"/>
      <c r="VJ40" s="27"/>
      <c r="VK40" s="27"/>
      <c r="VL40" s="27"/>
      <c r="VM40" s="27"/>
      <c r="VN40" s="27"/>
      <c r="VO40" s="27"/>
      <c r="VP40" s="27"/>
      <c r="VQ40" s="27"/>
      <c r="VR40" s="27"/>
      <c r="VS40" s="27"/>
      <c r="VT40" s="27"/>
      <c r="VU40" s="27"/>
      <c r="VV40" s="27"/>
      <c r="VW40" s="27"/>
      <c r="VX40" s="27"/>
      <c r="VY40" s="27"/>
      <c r="VZ40" s="27"/>
      <c r="WA40" s="27"/>
      <c r="WB40" s="27"/>
      <c r="WC40" s="27"/>
      <c r="WD40" s="27"/>
      <c r="WE40" s="27"/>
      <c r="WF40" s="27"/>
      <c r="WG40" s="27"/>
      <c r="WH40" s="27"/>
      <c r="WI40" s="27"/>
      <c r="WJ40" s="27"/>
      <c r="WK40" s="27"/>
      <c r="WL40" s="27"/>
      <c r="WM40" s="27"/>
      <c r="WN40" s="27"/>
      <c r="WO40" s="27"/>
      <c r="WP40" s="27"/>
      <c r="WQ40" s="27"/>
      <c r="WR40" s="27"/>
      <c r="WS40" s="27"/>
      <c r="WT40" s="27"/>
      <c r="WU40" s="27"/>
      <c r="WV40" s="27"/>
      <c r="WW40" s="27"/>
      <c r="WX40" s="27"/>
      <c r="WY40" s="27"/>
      <c r="WZ40" s="27"/>
      <c r="XA40" s="27"/>
      <c r="XB40" s="27"/>
      <c r="XC40" s="27"/>
      <c r="XD40" s="27"/>
      <c r="XE40" s="27"/>
      <c r="XF40" s="27"/>
      <c r="XG40" s="27"/>
      <c r="XH40" s="27"/>
      <c r="XI40" s="27"/>
      <c r="XJ40" s="27"/>
      <c r="XK40" s="27"/>
      <c r="XL40" s="27"/>
      <c r="XM40" s="27"/>
      <c r="XN40" s="27"/>
      <c r="XO40" s="27"/>
      <c r="XP40" s="27"/>
      <c r="XQ40" s="27"/>
      <c r="XR40" s="27"/>
      <c r="XS40" s="27"/>
      <c r="XT40" s="27"/>
      <c r="XU40" s="27"/>
      <c r="XV40" s="27"/>
      <c r="XW40" s="27"/>
      <c r="XX40" s="27"/>
      <c r="XY40" s="27"/>
      <c r="XZ40" s="27"/>
      <c r="YA40" s="27"/>
      <c r="YB40" s="27"/>
      <c r="YC40" s="27"/>
      <c r="YD40" s="27"/>
      <c r="YE40" s="27"/>
      <c r="YF40" s="27"/>
      <c r="YG40" s="27"/>
      <c r="YH40" s="27"/>
      <c r="YI40" s="27"/>
      <c r="YJ40" s="27"/>
      <c r="YK40" s="27"/>
      <c r="YL40" s="27"/>
      <c r="YM40" s="27"/>
      <c r="YN40" s="27"/>
      <c r="YO40" s="27"/>
      <c r="YP40" s="27"/>
      <c r="YQ40" s="27"/>
      <c r="YR40" s="27"/>
      <c r="YS40" s="27"/>
      <c r="YT40" s="27"/>
      <c r="YU40" s="27"/>
      <c r="YV40" s="27"/>
      <c r="YW40" s="27"/>
      <c r="YX40" s="27"/>
      <c r="YY40" s="27"/>
      <c r="YZ40" s="27"/>
      <c r="ZA40" s="27"/>
      <c r="ZB40" s="27"/>
      <c r="ZC40" s="27"/>
      <c r="ZD40" s="27"/>
      <c r="ZE40" s="27"/>
      <c r="ZF40" s="27"/>
      <c r="ZG40" s="27"/>
      <c r="ZH40" s="27"/>
      <c r="ZI40" s="27"/>
      <c r="ZJ40" s="27"/>
      <c r="ZK40" s="27"/>
      <c r="ZL40" s="27"/>
      <c r="ZM40" s="27"/>
      <c r="ZN40" s="27"/>
      <c r="ZO40" s="27"/>
      <c r="ZP40" s="27"/>
      <c r="ZQ40" s="27"/>
      <c r="ZR40" s="27"/>
      <c r="ZS40" s="27"/>
      <c r="ZT40" s="27"/>
      <c r="ZU40" s="27"/>
      <c r="ZV40" s="27"/>
      <c r="ZW40" s="27"/>
      <c r="ZX40" s="27"/>
      <c r="ZY40" s="27"/>
      <c r="ZZ40" s="27"/>
      <c r="AAA40" s="27"/>
      <c r="AAB40" s="27"/>
      <c r="AAC40" s="27"/>
      <c r="AAD40" s="27"/>
      <c r="AAE40" s="27"/>
      <c r="AAF40" s="27"/>
      <c r="AAG40" s="27"/>
      <c r="AAH40" s="27"/>
      <c r="AAI40" s="27"/>
      <c r="AAJ40" s="27"/>
      <c r="AAK40" s="27"/>
      <c r="AAL40" s="27"/>
      <c r="AAM40" s="27"/>
      <c r="AAN40" s="27"/>
      <c r="AAO40" s="27"/>
      <c r="AAP40" s="27"/>
      <c r="AAQ40" s="27"/>
      <c r="AAR40" s="27"/>
      <c r="AAS40" s="27"/>
      <c r="AAT40" s="27"/>
      <c r="AAU40" s="27"/>
      <c r="AAV40" s="27"/>
      <c r="AAW40" s="27"/>
      <c r="AAX40" s="27"/>
      <c r="AAY40" s="27"/>
      <c r="AAZ40" s="27"/>
      <c r="ABA40" s="27"/>
      <c r="ABB40" s="27"/>
      <c r="ABC40" s="27"/>
      <c r="ABD40" s="27"/>
      <c r="ABE40" s="27"/>
      <c r="ABF40" s="27"/>
      <c r="ABG40" s="27"/>
      <c r="ABH40" s="27"/>
      <c r="ABI40" s="27"/>
      <c r="ABJ40" s="27"/>
      <c r="ABK40" s="27"/>
      <c r="ABL40" s="27"/>
      <c r="ABM40" s="27"/>
      <c r="ABN40" s="27"/>
      <c r="ABO40" s="27"/>
      <c r="ABP40" s="27"/>
      <c r="ABQ40" s="27"/>
      <c r="ABR40" s="27"/>
      <c r="ABS40" s="27"/>
      <c r="ABT40" s="27"/>
      <c r="ABU40" s="27"/>
      <c r="ABV40" s="27"/>
      <c r="ABW40" s="27"/>
      <c r="ABX40" s="27"/>
      <c r="ABY40" s="27"/>
      <c r="ABZ40" s="27"/>
      <c r="ACA40" s="27"/>
      <c r="ACB40" s="27"/>
      <c r="ACC40" s="27"/>
      <c r="ACD40" s="27"/>
      <c r="ACE40" s="27"/>
      <c r="ACF40" s="27"/>
      <c r="ACG40" s="27"/>
      <c r="ACH40" s="27"/>
      <c r="ACI40" s="27"/>
      <c r="ACJ40" s="27"/>
      <c r="ACK40" s="27"/>
      <c r="ACL40" s="27"/>
      <c r="ACM40" s="27"/>
      <c r="ACN40" s="27"/>
      <c r="ACO40" s="27"/>
      <c r="ACP40" s="27"/>
      <c r="ACQ40" s="27"/>
      <c r="ACR40" s="27"/>
      <c r="ACS40" s="27"/>
      <c r="ACT40" s="27"/>
      <c r="ACU40" s="27"/>
      <c r="ACV40" s="27"/>
      <c r="ACW40" s="27"/>
      <c r="ACX40" s="27"/>
      <c r="ACY40" s="27"/>
      <c r="ACZ40" s="27"/>
      <c r="ADA40" s="27"/>
      <c r="ADB40" s="27"/>
      <c r="ADC40" s="27"/>
      <c r="ADD40" s="27"/>
      <c r="ADE40" s="27"/>
      <c r="ADF40" s="27"/>
      <c r="ADG40" s="27"/>
      <c r="ADH40" s="27"/>
      <c r="ADI40" s="27"/>
      <c r="ADJ40" s="27"/>
      <c r="ADK40" s="27"/>
      <c r="ADL40" s="27"/>
      <c r="ADM40" s="27"/>
      <c r="ADN40" s="27"/>
      <c r="ADO40" s="27"/>
      <c r="ADP40" s="27"/>
      <c r="ADQ40" s="27"/>
      <c r="ADR40" s="27"/>
      <c r="ADS40" s="27"/>
      <c r="ADT40" s="27"/>
      <c r="ADU40" s="27"/>
      <c r="ADV40" s="27"/>
      <c r="ADW40" s="27"/>
      <c r="ADX40" s="27"/>
      <c r="ADY40" s="27"/>
      <c r="ADZ40" s="27"/>
      <c r="AEA40" s="27"/>
      <c r="AEB40" s="27"/>
      <c r="AEC40" s="27"/>
      <c r="AED40" s="27"/>
      <c r="AEE40" s="27"/>
      <c r="AEF40" s="27"/>
      <c r="AEG40" s="27"/>
      <c r="AEH40" s="27"/>
      <c r="AEI40" s="27"/>
      <c r="AEJ40" s="27"/>
      <c r="AEK40" s="27"/>
      <c r="AEL40" s="27"/>
      <c r="AEM40" s="27"/>
      <c r="AEN40" s="27"/>
      <c r="AEO40" s="27"/>
      <c r="AEP40" s="27"/>
      <c r="AEQ40" s="27"/>
      <c r="AER40" s="27"/>
      <c r="AES40" s="27"/>
      <c r="AET40" s="27"/>
      <c r="AEU40" s="27"/>
      <c r="AEV40" s="27"/>
      <c r="AEW40" s="27"/>
      <c r="AEX40" s="27"/>
      <c r="AEY40" s="27"/>
      <c r="AEZ40" s="27"/>
      <c r="AFA40" s="27"/>
      <c r="AFB40" s="27"/>
      <c r="AFC40" s="27"/>
      <c r="AFD40" s="27"/>
      <c r="AFE40" s="27"/>
      <c r="AFF40" s="27"/>
      <c r="AFG40" s="27"/>
      <c r="AFH40" s="27"/>
      <c r="AFI40" s="27"/>
      <c r="AFJ40" s="27"/>
      <c r="AFK40" s="27"/>
      <c r="AFL40" s="27"/>
      <c r="AFM40" s="27"/>
      <c r="AFN40" s="27"/>
      <c r="AFO40" s="27"/>
      <c r="AFP40" s="27"/>
      <c r="AFQ40" s="27"/>
      <c r="AFR40" s="27"/>
      <c r="AFS40" s="27"/>
      <c r="AFT40" s="27"/>
      <c r="AFU40" s="27"/>
      <c r="AFV40" s="27"/>
      <c r="AFW40" s="27"/>
      <c r="AFX40" s="27"/>
      <c r="AFY40" s="27"/>
      <c r="AFZ40" s="27"/>
      <c r="AGA40" s="27"/>
      <c r="AGB40" s="27"/>
      <c r="AGC40" s="27"/>
      <c r="AGD40" s="27"/>
      <c r="AGE40" s="27"/>
      <c r="AGF40" s="27"/>
      <c r="AGG40" s="27"/>
      <c r="AGH40" s="27"/>
      <c r="AGI40" s="27"/>
      <c r="AGJ40" s="27"/>
      <c r="AGK40" s="27"/>
      <c r="AGL40" s="27"/>
      <c r="AGM40" s="27"/>
      <c r="AGN40" s="27"/>
      <c r="AGO40" s="27"/>
      <c r="AGP40" s="27"/>
      <c r="AGQ40" s="27"/>
      <c r="AGR40" s="27"/>
      <c r="AGS40" s="27"/>
      <c r="AGT40" s="27"/>
      <c r="AGU40" s="27"/>
      <c r="AGV40" s="27"/>
      <c r="AGW40" s="27"/>
      <c r="AGX40" s="27"/>
      <c r="AGY40" s="27"/>
      <c r="AGZ40" s="27"/>
      <c r="AHA40" s="27"/>
      <c r="AHB40" s="27"/>
      <c r="AHC40" s="27"/>
      <c r="AHD40" s="27"/>
      <c r="AHE40" s="27"/>
      <c r="AHF40" s="27"/>
      <c r="AHG40" s="27"/>
      <c r="AHH40" s="27"/>
      <c r="AHI40" s="27"/>
      <c r="AHJ40" s="27"/>
      <c r="AHK40" s="27"/>
      <c r="AHL40" s="27"/>
      <c r="AHM40" s="27"/>
      <c r="AHN40" s="27"/>
      <c r="AHO40" s="27"/>
      <c r="AHP40" s="27"/>
      <c r="AHQ40" s="27"/>
      <c r="AHR40" s="27"/>
      <c r="AHS40" s="27"/>
      <c r="AHT40" s="27"/>
      <c r="AHU40" s="27"/>
      <c r="AHV40" s="27"/>
      <c r="AHW40" s="27"/>
      <c r="AHX40" s="27"/>
      <c r="AHY40" s="27"/>
      <c r="AHZ40" s="27"/>
      <c r="AIA40" s="27"/>
      <c r="AIB40" s="27"/>
      <c r="AIC40" s="27"/>
      <c r="AID40" s="27"/>
      <c r="AIE40" s="27"/>
      <c r="AIF40" s="27"/>
      <c r="AIG40" s="27"/>
      <c r="AIH40" s="27"/>
      <c r="AII40" s="27"/>
      <c r="AIJ40" s="27"/>
      <c r="AIK40" s="27"/>
      <c r="AIL40" s="27"/>
      <c r="AIM40" s="27"/>
      <c r="AIN40" s="27"/>
      <c r="AIO40" s="27"/>
      <c r="AIP40" s="27"/>
      <c r="AIQ40" s="27"/>
      <c r="AIR40" s="27"/>
      <c r="AIS40" s="27"/>
      <c r="AIT40" s="27"/>
      <c r="AIU40" s="27"/>
      <c r="AIV40" s="27"/>
      <c r="AIW40" s="27"/>
      <c r="AIX40" s="27"/>
      <c r="AIY40" s="27"/>
      <c r="AIZ40" s="27"/>
      <c r="AJA40" s="27"/>
      <c r="AJB40" s="27"/>
      <c r="AJC40" s="27"/>
      <c r="AJD40" s="27"/>
      <c r="AJE40" s="27"/>
      <c r="AJF40" s="27"/>
      <c r="AJG40" s="27"/>
      <c r="AJH40" s="27"/>
      <c r="AJI40" s="27"/>
      <c r="AJJ40" s="27"/>
      <c r="AJK40" s="27"/>
      <c r="AJL40" s="27"/>
      <c r="AJM40" s="27"/>
      <c r="AJN40" s="27"/>
      <c r="AJO40" s="27"/>
      <c r="AJP40" s="27"/>
      <c r="AJQ40" s="27"/>
      <c r="AJR40" s="27"/>
      <c r="AJS40" s="27"/>
      <c r="AJT40" s="27"/>
      <c r="AJU40" s="27"/>
      <c r="AJV40" s="27"/>
      <c r="AJW40" s="27"/>
      <c r="AJX40" s="27"/>
      <c r="AJY40" s="27"/>
      <c r="AJZ40" s="27"/>
      <c r="AKA40" s="27"/>
      <c r="AKB40" s="27"/>
      <c r="AKC40" s="27"/>
      <c r="AKD40" s="27"/>
      <c r="AKE40" s="27"/>
      <c r="AKF40" s="27"/>
      <c r="AKG40" s="27"/>
      <c r="AKH40" s="27"/>
      <c r="AKI40" s="27"/>
      <c r="AKJ40" s="27"/>
      <c r="AKK40" s="27"/>
      <c r="AKL40" s="27"/>
      <c r="AKM40" s="27"/>
      <c r="AKN40" s="27"/>
      <c r="AKO40" s="27"/>
      <c r="AKP40" s="27"/>
      <c r="AKQ40" s="27"/>
      <c r="AKR40" s="27"/>
      <c r="AKS40" s="27"/>
      <c r="AKT40" s="27"/>
      <c r="AKU40" s="27"/>
      <c r="AKV40" s="27"/>
      <c r="AKW40" s="27"/>
      <c r="AKX40" s="27"/>
      <c r="AKY40" s="27"/>
      <c r="AKZ40" s="27"/>
      <c r="ALA40" s="27"/>
      <c r="ALB40" s="27"/>
      <c r="ALC40" s="27"/>
      <c r="ALD40" s="27"/>
      <c r="ALE40" s="27"/>
      <c r="ALF40" s="27"/>
      <c r="ALG40" s="27"/>
      <c r="ALH40" s="27"/>
      <c r="ALI40" s="27"/>
      <c r="ALJ40" s="27"/>
      <c r="ALK40" s="27"/>
      <c r="ALL40" s="27"/>
      <c r="ALM40" s="27"/>
      <c r="ALN40" s="27"/>
      <c r="ALO40" s="27"/>
      <c r="ALP40" s="27"/>
      <c r="ALQ40" s="27"/>
      <c r="ALR40" s="27"/>
      <c r="ALS40" s="27"/>
      <c r="ALT40" s="27"/>
      <c r="ALU40" s="27"/>
      <c r="ALV40" s="27"/>
      <c r="ALW40" s="27"/>
      <c r="ALX40" s="27"/>
      <c r="ALY40" s="27"/>
      <c r="ALZ40" s="27"/>
      <c r="AMA40" s="27"/>
      <c r="AMB40" s="27"/>
      <c r="AMC40" s="27"/>
      <c r="AMD40" s="27"/>
      <c r="AME40" s="27"/>
      <c r="AMF40" s="27"/>
      <c r="AMG40" s="27"/>
      <c r="AMH40" s="27"/>
    </row>
    <row r="41" spans="1:1022" customFormat="1" ht="30.75" customHeight="1" x14ac:dyDescent="0.25">
      <c r="A41" s="84"/>
      <c r="B41" s="85"/>
      <c r="C41" s="85"/>
      <c r="D41" s="85"/>
      <c r="E41" s="84"/>
      <c r="F41" s="86"/>
      <c r="G41" s="84"/>
      <c r="H41" s="201"/>
      <c r="I41" s="201"/>
      <c r="J41" s="94"/>
      <c r="K41" s="86"/>
      <c r="L41" s="99">
        <f>IFERROR(SMALL(L37:L40,COUNTIF(L37:L40,0)+1),0)</f>
        <v>1.29</v>
      </c>
      <c r="M41" s="86">
        <f>IFERROR(SMALL(M37:M39,COUNTIF(M37:M39,0)+1),0)</f>
        <v>0.17960000000000001</v>
      </c>
      <c r="N41" s="88"/>
      <c r="O41" s="88"/>
      <c r="P41" s="89"/>
      <c r="Q41" s="89"/>
      <c r="R41" s="86"/>
      <c r="S41" s="90">
        <f>IFERROR((S37+S39+#REF!+S40+#REF!)/(Q37+Q39+#REF!+Q40+#REF!),0)</f>
        <v>0</v>
      </c>
      <c r="T41" s="86">
        <f>IFERROR((SMALL(L41:S41,COUNTIF(L41:S41,0)+1)),0)</f>
        <v>0.17960000000000001</v>
      </c>
      <c r="U41" s="86">
        <f>U36</f>
        <v>0</v>
      </c>
      <c r="V41" s="147">
        <f>ROUND((T41+(T41*X41)+((T41+(T41*X41))*W41)),2)</f>
        <v>0.2</v>
      </c>
      <c r="W41" s="91">
        <v>0.1</v>
      </c>
      <c r="X41" s="91"/>
      <c r="Y41" s="100">
        <f>IFERROR((SMALL(U41:V41,COUNTIF(U41:V41,0)+1)),0)</f>
        <v>0.2</v>
      </c>
      <c r="Z41" s="100">
        <v>1.42</v>
      </c>
      <c r="AA41" s="101">
        <f>Z41*F36</f>
        <v>4260</v>
      </c>
      <c r="AB41" s="92"/>
      <c r="AC41" s="93"/>
      <c r="AD41" s="62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27"/>
      <c r="IU41" s="27"/>
      <c r="IV41" s="27"/>
      <c r="IW41" s="27"/>
      <c r="IX41" s="27"/>
      <c r="IY41" s="27"/>
      <c r="IZ41" s="27"/>
      <c r="JA41" s="27"/>
      <c r="JB41" s="27"/>
      <c r="JC41" s="27"/>
      <c r="JD41" s="27"/>
      <c r="JE41" s="27"/>
      <c r="JF41" s="27"/>
      <c r="JG41" s="27"/>
      <c r="JH41" s="27"/>
      <c r="JI41" s="27"/>
      <c r="JJ41" s="27"/>
      <c r="JK41" s="27"/>
      <c r="JL41" s="27"/>
      <c r="JM41" s="27"/>
      <c r="JN41" s="27"/>
      <c r="JO41" s="27"/>
      <c r="JP41" s="27"/>
      <c r="JQ41" s="27"/>
      <c r="JR41" s="27"/>
      <c r="JS41" s="27"/>
      <c r="JT41" s="27"/>
      <c r="JU41" s="27"/>
      <c r="JV41" s="27"/>
      <c r="JW41" s="27"/>
      <c r="JX41" s="27"/>
      <c r="JY41" s="27"/>
      <c r="JZ41" s="27"/>
      <c r="KA41" s="27"/>
      <c r="KB41" s="27"/>
      <c r="KC41" s="27"/>
      <c r="KD41" s="27"/>
      <c r="KE41" s="27"/>
      <c r="KF41" s="27"/>
      <c r="KG41" s="27"/>
      <c r="KH41" s="27"/>
      <c r="KI41" s="27"/>
      <c r="KJ41" s="27"/>
      <c r="KK41" s="27"/>
      <c r="KL41" s="27"/>
      <c r="KM41" s="27"/>
      <c r="KN41" s="27"/>
      <c r="KO41" s="27"/>
      <c r="KP41" s="27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27"/>
      <c r="LC41" s="27"/>
      <c r="LD41" s="27"/>
      <c r="LE41" s="27"/>
      <c r="LF41" s="27"/>
      <c r="LG41" s="27"/>
      <c r="LH41" s="27"/>
      <c r="LI41" s="27"/>
      <c r="LJ41" s="27"/>
      <c r="LK41" s="27"/>
      <c r="LL41" s="27"/>
      <c r="LM41" s="27"/>
      <c r="LN41" s="27"/>
      <c r="LO41" s="27"/>
      <c r="LP41" s="27"/>
      <c r="LQ41" s="27"/>
      <c r="LR41" s="27"/>
      <c r="LS41" s="27"/>
      <c r="LT41" s="27"/>
      <c r="LU41" s="27"/>
      <c r="LV41" s="27"/>
      <c r="LW41" s="27"/>
      <c r="LX41" s="27"/>
      <c r="LY41" s="27"/>
      <c r="LZ41" s="27"/>
      <c r="MA41" s="27"/>
      <c r="MB41" s="27"/>
      <c r="MC41" s="27"/>
      <c r="MD41" s="27"/>
      <c r="ME41" s="27"/>
      <c r="MF41" s="27"/>
      <c r="MG41" s="27"/>
      <c r="MH41" s="27"/>
      <c r="MI41" s="27"/>
      <c r="MJ41" s="27"/>
      <c r="MK41" s="27"/>
      <c r="ML41" s="27"/>
      <c r="MM41" s="27"/>
      <c r="MN41" s="27"/>
      <c r="MO41" s="27"/>
      <c r="MP41" s="27"/>
      <c r="MQ41" s="27"/>
      <c r="MR41" s="27"/>
      <c r="MS41" s="27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7"/>
      <c r="NF41" s="27"/>
      <c r="NG41" s="27"/>
      <c r="NH41" s="27"/>
      <c r="NI41" s="27"/>
      <c r="NJ41" s="27"/>
      <c r="NK41" s="27"/>
      <c r="NL41" s="27"/>
      <c r="NM41" s="27"/>
      <c r="NN41" s="27"/>
      <c r="NO41" s="27"/>
      <c r="NP41" s="27"/>
      <c r="NQ41" s="27"/>
      <c r="NR41" s="27"/>
      <c r="NS41" s="27"/>
      <c r="NT41" s="27"/>
      <c r="NU41" s="27"/>
      <c r="NV41" s="27"/>
      <c r="NW41" s="27"/>
      <c r="NX41" s="27"/>
      <c r="NY41" s="27"/>
      <c r="NZ41" s="27"/>
      <c r="OA41" s="27"/>
      <c r="OB41" s="27"/>
      <c r="OC41" s="27"/>
      <c r="OD41" s="27"/>
      <c r="OE41" s="27"/>
      <c r="OF41" s="27"/>
      <c r="OG41" s="27"/>
      <c r="OH41" s="27"/>
      <c r="OI41" s="27"/>
      <c r="OJ41" s="27"/>
      <c r="OK41" s="27"/>
      <c r="OL41" s="27"/>
      <c r="OM41" s="27"/>
      <c r="ON41" s="27"/>
      <c r="OO41" s="27"/>
      <c r="OP41" s="27"/>
      <c r="OQ41" s="27"/>
      <c r="OR41" s="27"/>
      <c r="OS41" s="27"/>
      <c r="OT41" s="27"/>
      <c r="OU41" s="27"/>
      <c r="OV41" s="27"/>
      <c r="OW41" s="27"/>
      <c r="OX41" s="27"/>
      <c r="OY41" s="27"/>
      <c r="OZ41" s="27"/>
      <c r="PA41" s="27"/>
      <c r="PB41" s="27"/>
      <c r="PC41" s="27"/>
      <c r="PD41" s="27"/>
      <c r="PE41" s="27"/>
      <c r="PF41" s="27"/>
      <c r="PG41" s="27"/>
      <c r="PH41" s="27"/>
      <c r="PI41" s="27"/>
      <c r="PJ41" s="27"/>
      <c r="PK41" s="27"/>
      <c r="PL41" s="27"/>
      <c r="PM41" s="27"/>
      <c r="PN41" s="27"/>
      <c r="PO41" s="27"/>
      <c r="PP41" s="27"/>
      <c r="PQ41" s="27"/>
      <c r="PR41" s="27"/>
      <c r="PS41" s="27"/>
      <c r="PT41" s="27"/>
      <c r="PU41" s="27"/>
      <c r="PV41" s="27"/>
      <c r="PW41" s="27"/>
      <c r="PX41" s="27"/>
      <c r="PY41" s="27"/>
      <c r="PZ41" s="27"/>
      <c r="QA41" s="27"/>
      <c r="QB41" s="27"/>
      <c r="QC41" s="27"/>
      <c r="QD41" s="27"/>
      <c r="QE41" s="27"/>
      <c r="QF41" s="27"/>
      <c r="QG41" s="27"/>
      <c r="QH41" s="27"/>
      <c r="QI41" s="27"/>
      <c r="QJ41" s="27"/>
      <c r="QK41" s="27"/>
      <c r="QL41" s="27"/>
      <c r="QM41" s="27"/>
      <c r="QN41" s="27"/>
      <c r="QO41" s="27"/>
      <c r="QP41" s="27"/>
      <c r="QQ41" s="27"/>
      <c r="QR41" s="27"/>
      <c r="QS41" s="27"/>
      <c r="QT41" s="27"/>
      <c r="QU41" s="27"/>
      <c r="QV41" s="27"/>
      <c r="QW41" s="27"/>
      <c r="QX41" s="27"/>
      <c r="QY41" s="27"/>
      <c r="QZ41" s="27"/>
      <c r="RA41" s="27"/>
      <c r="RB41" s="27"/>
      <c r="RC41" s="27"/>
      <c r="RD41" s="27"/>
      <c r="RE41" s="27"/>
      <c r="RF41" s="27"/>
      <c r="RG41" s="27"/>
      <c r="RH41" s="27"/>
      <c r="RI41" s="27"/>
      <c r="RJ41" s="27"/>
      <c r="RK41" s="27"/>
      <c r="RL41" s="27"/>
      <c r="RM41" s="27"/>
      <c r="RN41" s="27"/>
      <c r="RO41" s="27"/>
      <c r="RP41" s="27"/>
      <c r="RQ41" s="27"/>
      <c r="RR41" s="27"/>
      <c r="RS41" s="27"/>
      <c r="RT41" s="27"/>
      <c r="RU41" s="27"/>
      <c r="RV41" s="27"/>
      <c r="RW41" s="27"/>
      <c r="RX41" s="27"/>
      <c r="RY41" s="27"/>
      <c r="RZ41" s="27"/>
      <c r="SA41" s="27"/>
      <c r="SB41" s="27"/>
      <c r="SC41" s="27"/>
      <c r="SD41" s="27"/>
      <c r="SE41" s="27"/>
      <c r="SF41" s="27"/>
      <c r="SG41" s="27"/>
      <c r="SH41" s="27"/>
      <c r="SI41" s="27"/>
      <c r="SJ41" s="27"/>
      <c r="SK41" s="27"/>
      <c r="SL41" s="27"/>
      <c r="SM41" s="27"/>
      <c r="SN41" s="27"/>
      <c r="SO41" s="27"/>
      <c r="SP41" s="27"/>
      <c r="SQ41" s="27"/>
      <c r="SR41" s="27"/>
      <c r="SS41" s="27"/>
      <c r="ST41" s="27"/>
      <c r="SU41" s="27"/>
      <c r="SV41" s="27"/>
      <c r="SW41" s="27"/>
      <c r="SX41" s="27"/>
      <c r="SY41" s="27"/>
      <c r="SZ41" s="27"/>
      <c r="TA41" s="27"/>
      <c r="TB41" s="27"/>
      <c r="TC41" s="27"/>
      <c r="TD41" s="27"/>
      <c r="TE41" s="27"/>
      <c r="TF41" s="27"/>
      <c r="TG41" s="27"/>
      <c r="TH41" s="27"/>
      <c r="TI41" s="27"/>
      <c r="TJ41" s="27"/>
      <c r="TK41" s="27"/>
      <c r="TL41" s="27"/>
      <c r="TM41" s="27"/>
      <c r="TN41" s="27"/>
      <c r="TO41" s="27"/>
      <c r="TP41" s="27"/>
      <c r="TQ41" s="27"/>
      <c r="TR41" s="27"/>
      <c r="TS41" s="27"/>
      <c r="TT41" s="27"/>
      <c r="TU41" s="27"/>
      <c r="TV41" s="27"/>
      <c r="TW41" s="27"/>
      <c r="TX41" s="27"/>
      <c r="TY41" s="27"/>
      <c r="TZ41" s="27"/>
      <c r="UA41" s="27"/>
      <c r="UB41" s="27"/>
      <c r="UC41" s="27"/>
      <c r="UD41" s="27"/>
      <c r="UE41" s="27"/>
      <c r="UF41" s="27"/>
      <c r="UG41" s="27"/>
      <c r="UH41" s="27"/>
      <c r="UI41" s="27"/>
      <c r="UJ41" s="27"/>
      <c r="UK41" s="27"/>
      <c r="UL41" s="27"/>
      <c r="UM41" s="27"/>
      <c r="UN41" s="27"/>
      <c r="UO41" s="27"/>
      <c r="UP41" s="27"/>
      <c r="UQ41" s="27"/>
      <c r="UR41" s="27"/>
      <c r="US41" s="27"/>
      <c r="UT41" s="27"/>
      <c r="UU41" s="27"/>
      <c r="UV41" s="27"/>
      <c r="UW41" s="27"/>
      <c r="UX41" s="27"/>
      <c r="UY41" s="27"/>
      <c r="UZ41" s="27"/>
      <c r="VA41" s="27"/>
      <c r="VB41" s="27"/>
      <c r="VC41" s="27"/>
      <c r="VD41" s="27"/>
      <c r="VE41" s="27"/>
      <c r="VF41" s="27"/>
      <c r="VG41" s="27"/>
      <c r="VH41" s="27"/>
      <c r="VI41" s="27"/>
      <c r="VJ41" s="27"/>
      <c r="VK41" s="27"/>
      <c r="VL41" s="27"/>
      <c r="VM41" s="27"/>
      <c r="VN41" s="27"/>
      <c r="VO41" s="27"/>
      <c r="VP41" s="27"/>
      <c r="VQ41" s="27"/>
      <c r="VR41" s="27"/>
      <c r="VS41" s="27"/>
      <c r="VT41" s="27"/>
      <c r="VU41" s="27"/>
      <c r="VV41" s="27"/>
      <c r="VW41" s="27"/>
      <c r="VX41" s="27"/>
      <c r="VY41" s="27"/>
      <c r="VZ41" s="27"/>
      <c r="WA41" s="27"/>
      <c r="WB41" s="27"/>
      <c r="WC41" s="27"/>
      <c r="WD41" s="27"/>
      <c r="WE41" s="27"/>
      <c r="WF41" s="27"/>
      <c r="WG41" s="27"/>
      <c r="WH41" s="27"/>
      <c r="WI41" s="27"/>
      <c r="WJ41" s="27"/>
      <c r="WK41" s="27"/>
      <c r="WL41" s="27"/>
      <c r="WM41" s="27"/>
      <c r="WN41" s="27"/>
      <c r="WO41" s="27"/>
      <c r="WP41" s="27"/>
      <c r="WQ41" s="27"/>
      <c r="WR41" s="27"/>
      <c r="WS41" s="27"/>
      <c r="WT41" s="27"/>
      <c r="WU41" s="27"/>
      <c r="WV41" s="27"/>
      <c r="WW41" s="27"/>
      <c r="WX41" s="27"/>
      <c r="WY41" s="27"/>
      <c r="WZ41" s="27"/>
      <c r="XA41" s="27"/>
      <c r="XB41" s="27"/>
      <c r="XC41" s="27"/>
      <c r="XD41" s="27"/>
      <c r="XE41" s="27"/>
      <c r="XF41" s="27"/>
      <c r="XG41" s="27"/>
      <c r="XH41" s="27"/>
      <c r="XI41" s="27"/>
      <c r="XJ41" s="27"/>
      <c r="XK41" s="27"/>
      <c r="XL41" s="27"/>
      <c r="XM41" s="27"/>
      <c r="XN41" s="27"/>
      <c r="XO41" s="27"/>
      <c r="XP41" s="27"/>
      <c r="XQ41" s="27"/>
      <c r="XR41" s="27"/>
      <c r="XS41" s="27"/>
      <c r="XT41" s="27"/>
      <c r="XU41" s="27"/>
      <c r="XV41" s="27"/>
      <c r="XW41" s="27"/>
      <c r="XX41" s="27"/>
      <c r="XY41" s="27"/>
      <c r="XZ41" s="27"/>
      <c r="YA41" s="27"/>
      <c r="YB41" s="27"/>
      <c r="YC41" s="27"/>
      <c r="YD41" s="27"/>
      <c r="YE41" s="27"/>
      <c r="YF41" s="27"/>
      <c r="YG41" s="27"/>
      <c r="YH41" s="27"/>
      <c r="YI41" s="27"/>
      <c r="YJ41" s="27"/>
      <c r="YK41" s="27"/>
      <c r="YL41" s="27"/>
      <c r="YM41" s="27"/>
      <c r="YN41" s="27"/>
      <c r="YO41" s="27"/>
      <c r="YP41" s="27"/>
      <c r="YQ41" s="27"/>
      <c r="YR41" s="27"/>
      <c r="YS41" s="27"/>
      <c r="YT41" s="27"/>
      <c r="YU41" s="27"/>
      <c r="YV41" s="27"/>
      <c r="YW41" s="27"/>
      <c r="YX41" s="27"/>
      <c r="YY41" s="27"/>
      <c r="YZ41" s="27"/>
      <c r="ZA41" s="27"/>
      <c r="ZB41" s="27"/>
      <c r="ZC41" s="27"/>
      <c r="ZD41" s="27"/>
      <c r="ZE41" s="27"/>
      <c r="ZF41" s="27"/>
      <c r="ZG41" s="27"/>
      <c r="ZH41" s="27"/>
      <c r="ZI41" s="27"/>
      <c r="ZJ41" s="27"/>
      <c r="ZK41" s="27"/>
      <c r="ZL41" s="27"/>
      <c r="ZM41" s="27"/>
      <c r="ZN41" s="27"/>
      <c r="ZO41" s="27"/>
      <c r="ZP41" s="27"/>
      <c r="ZQ41" s="27"/>
      <c r="ZR41" s="27"/>
      <c r="ZS41" s="27"/>
      <c r="ZT41" s="27"/>
      <c r="ZU41" s="27"/>
      <c r="ZV41" s="27"/>
      <c r="ZW41" s="27"/>
      <c r="ZX41" s="27"/>
      <c r="ZY41" s="27"/>
      <c r="ZZ41" s="27"/>
      <c r="AAA41" s="27"/>
      <c r="AAB41" s="27"/>
      <c r="AAC41" s="27"/>
      <c r="AAD41" s="27"/>
      <c r="AAE41" s="27"/>
      <c r="AAF41" s="27"/>
      <c r="AAG41" s="27"/>
      <c r="AAH41" s="27"/>
      <c r="AAI41" s="27"/>
      <c r="AAJ41" s="27"/>
      <c r="AAK41" s="27"/>
      <c r="AAL41" s="27"/>
      <c r="AAM41" s="27"/>
      <c r="AAN41" s="27"/>
      <c r="AAO41" s="27"/>
      <c r="AAP41" s="27"/>
      <c r="AAQ41" s="27"/>
      <c r="AAR41" s="27"/>
      <c r="AAS41" s="27"/>
      <c r="AAT41" s="27"/>
      <c r="AAU41" s="27"/>
      <c r="AAV41" s="27"/>
      <c r="AAW41" s="27"/>
      <c r="AAX41" s="27"/>
      <c r="AAY41" s="27"/>
      <c r="AAZ41" s="27"/>
      <c r="ABA41" s="27"/>
      <c r="ABB41" s="27"/>
      <c r="ABC41" s="27"/>
      <c r="ABD41" s="27"/>
      <c r="ABE41" s="27"/>
      <c r="ABF41" s="27"/>
      <c r="ABG41" s="27"/>
      <c r="ABH41" s="27"/>
      <c r="ABI41" s="27"/>
      <c r="ABJ41" s="27"/>
      <c r="ABK41" s="27"/>
      <c r="ABL41" s="27"/>
      <c r="ABM41" s="27"/>
      <c r="ABN41" s="27"/>
      <c r="ABO41" s="27"/>
      <c r="ABP41" s="27"/>
      <c r="ABQ41" s="27"/>
      <c r="ABR41" s="27"/>
      <c r="ABS41" s="27"/>
      <c r="ABT41" s="27"/>
      <c r="ABU41" s="27"/>
      <c r="ABV41" s="27"/>
      <c r="ABW41" s="27"/>
      <c r="ABX41" s="27"/>
      <c r="ABY41" s="27"/>
      <c r="ABZ41" s="27"/>
      <c r="ACA41" s="27"/>
      <c r="ACB41" s="27"/>
      <c r="ACC41" s="27"/>
      <c r="ACD41" s="27"/>
      <c r="ACE41" s="27"/>
      <c r="ACF41" s="27"/>
      <c r="ACG41" s="27"/>
      <c r="ACH41" s="27"/>
      <c r="ACI41" s="27"/>
      <c r="ACJ41" s="27"/>
      <c r="ACK41" s="27"/>
      <c r="ACL41" s="27"/>
      <c r="ACM41" s="27"/>
      <c r="ACN41" s="27"/>
      <c r="ACO41" s="27"/>
      <c r="ACP41" s="27"/>
      <c r="ACQ41" s="27"/>
      <c r="ACR41" s="27"/>
      <c r="ACS41" s="27"/>
      <c r="ACT41" s="27"/>
      <c r="ACU41" s="27"/>
      <c r="ACV41" s="27"/>
      <c r="ACW41" s="27"/>
      <c r="ACX41" s="27"/>
      <c r="ACY41" s="27"/>
      <c r="ACZ41" s="27"/>
      <c r="ADA41" s="27"/>
      <c r="ADB41" s="27"/>
      <c r="ADC41" s="27"/>
      <c r="ADD41" s="27"/>
      <c r="ADE41" s="27"/>
      <c r="ADF41" s="27"/>
      <c r="ADG41" s="27"/>
      <c r="ADH41" s="27"/>
      <c r="ADI41" s="27"/>
      <c r="ADJ41" s="27"/>
      <c r="ADK41" s="27"/>
      <c r="ADL41" s="27"/>
      <c r="ADM41" s="27"/>
      <c r="ADN41" s="27"/>
      <c r="ADO41" s="27"/>
      <c r="ADP41" s="27"/>
      <c r="ADQ41" s="27"/>
      <c r="ADR41" s="27"/>
      <c r="ADS41" s="27"/>
      <c r="ADT41" s="27"/>
      <c r="ADU41" s="27"/>
      <c r="ADV41" s="27"/>
      <c r="ADW41" s="27"/>
      <c r="ADX41" s="27"/>
      <c r="ADY41" s="27"/>
      <c r="ADZ41" s="27"/>
      <c r="AEA41" s="27"/>
      <c r="AEB41" s="27"/>
      <c r="AEC41" s="27"/>
      <c r="AED41" s="27"/>
      <c r="AEE41" s="27"/>
      <c r="AEF41" s="27"/>
      <c r="AEG41" s="27"/>
      <c r="AEH41" s="27"/>
      <c r="AEI41" s="27"/>
      <c r="AEJ41" s="27"/>
      <c r="AEK41" s="27"/>
      <c r="AEL41" s="27"/>
      <c r="AEM41" s="27"/>
      <c r="AEN41" s="27"/>
      <c r="AEO41" s="27"/>
      <c r="AEP41" s="27"/>
      <c r="AEQ41" s="27"/>
      <c r="AER41" s="27"/>
      <c r="AES41" s="27"/>
      <c r="AET41" s="27"/>
      <c r="AEU41" s="27"/>
      <c r="AEV41" s="27"/>
      <c r="AEW41" s="27"/>
      <c r="AEX41" s="27"/>
      <c r="AEY41" s="27"/>
      <c r="AEZ41" s="27"/>
      <c r="AFA41" s="27"/>
      <c r="AFB41" s="27"/>
      <c r="AFC41" s="27"/>
      <c r="AFD41" s="27"/>
      <c r="AFE41" s="27"/>
      <c r="AFF41" s="27"/>
      <c r="AFG41" s="27"/>
      <c r="AFH41" s="27"/>
      <c r="AFI41" s="27"/>
      <c r="AFJ41" s="27"/>
      <c r="AFK41" s="27"/>
      <c r="AFL41" s="27"/>
      <c r="AFM41" s="27"/>
      <c r="AFN41" s="27"/>
      <c r="AFO41" s="27"/>
      <c r="AFP41" s="27"/>
      <c r="AFQ41" s="27"/>
      <c r="AFR41" s="27"/>
      <c r="AFS41" s="27"/>
      <c r="AFT41" s="27"/>
      <c r="AFU41" s="27"/>
      <c r="AFV41" s="27"/>
      <c r="AFW41" s="27"/>
      <c r="AFX41" s="27"/>
      <c r="AFY41" s="27"/>
      <c r="AFZ41" s="27"/>
      <c r="AGA41" s="27"/>
      <c r="AGB41" s="27"/>
      <c r="AGC41" s="27"/>
      <c r="AGD41" s="27"/>
      <c r="AGE41" s="27"/>
      <c r="AGF41" s="27"/>
      <c r="AGG41" s="27"/>
      <c r="AGH41" s="27"/>
      <c r="AGI41" s="27"/>
      <c r="AGJ41" s="27"/>
      <c r="AGK41" s="27"/>
      <c r="AGL41" s="27"/>
      <c r="AGM41" s="27"/>
      <c r="AGN41" s="27"/>
      <c r="AGO41" s="27"/>
      <c r="AGP41" s="27"/>
      <c r="AGQ41" s="27"/>
      <c r="AGR41" s="27"/>
      <c r="AGS41" s="27"/>
      <c r="AGT41" s="27"/>
      <c r="AGU41" s="27"/>
      <c r="AGV41" s="27"/>
      <c r="AGW41" s="27"/>
      <c r="AGX41" s="27"/>
      <c r="AGY41" s="27"/>
      <c r="AGZ41" s="27"/>
      <c r="AHA41" s="27"/>
      <c r="AHB41" s="27"/>
      <c r="AHC41" s="27"/>
      <c r="AHD41" s="27"/>
      <c r="AHE41" s="27"/>
      <c r="AHF41" s="27"/>
      <c r="AHG41" s="27"/>
      <c r="AHH41" s="27"/>
      <c r="AHI41" s="27"/>
      <c r="AHJ41" s="27"/>
      <c r="AHK41" s="27"/>
      <c r="AHL41" s="27"/>
      <c r="AHM41" s="27"/>
      <c r="AHN41" s="27"/>
      <c r="AHO41" s="27"/>
      <c r="AHP41" s="27"/>
      <c r="AHQ41" s="27"/>
      <c r="AHR41" s="27"/>
      <c r="AHS41" s="27"/>
      <c r="AHT41" s="27"/>
      <c r="AHU41" s="27"/>
      <c r="AHV41" s="27"/>
      <c r="AHW41" s="27"/>
      <c r="AHX41" s="27"/>
      <c r="AHY41" s="27"/>
      <c r="AHZ41" s="27"/>
      <c r="AIA41" s="27"/>
      <c r="AIB41" s="27"/>
      <c r="AIC41" s="27"/>
      <c r="AID41" s="27"/>
      <c r="AIE41" s="27"/>
      <c r="AIF41" s="27"/>
      <c r="AIG41" s="27"/>
      <c r="AIH41" s="27"/>
      <c r="AII41" s="27"/>
      <c r="AIJ41" s="27"/>
      <c r="AIK41" s="27"/>
      <c r="AIL41" s="27"/>
      <c r="AIM41" s="27"/>
      <c r="AIN41" s="27"/>
      <c r="AIO41" s="27"/>
      <c r="AIP41" s="27"/>
      <c r="AIQ41" s="27"/>
      <c r="AIR41" s="27"/>
      <c r="AIS41" s="27"/>
      <c r="AIT41" s="27"/>
      <c r="AIU41" s="27"/>
      <c r="AIV41" s="27"/>
      <c r="AIW41" s="27"/>
      <c r="AIX41" s="27"/>
      <c r="AIY41" s="27"/>
      <c r="AIZ41" s="27"/>
      <c r="AJA41" s="27"/>
      <c r="AJB41" s="27"/>
      <c r="AJC41" s="27"/>
      <c r="AJD41" s="27"/>
      <c r="AJE41" s="27"/>
      <c r="AJF41" s="27"/>
      <c r="AJG41" s="27"/>
      <c r="AJH41" s="27"/>
      <c r="AJI41" s="27"/>
      <c r="AJJ41" s="27"/>
      <c r="AJK41" s="27"/>
      <c r="AJL41" s="27"/>
      <c r="AJM41" s="27"/>
      <c r="AJN41" s="27"/>
      <c r="AJO41" s="27"/>
      <c r="AJP41" s="27"/>
      <c r="AJQ41" s="27"/>
      <c r="AJR41" s="27"/>
      <c r="AJS41" s="27"/>
      <c r="AJT41" s="27"/>
      <c r="AJU41" s="27"/>
      <c r="AJV41" s="27"/>
      <c r="AJW41" s="27"/>
      <c r="AJX41" s="27"/>
      <c r="AJY41" s="27"/>
      <c r="AJZ41" s="27"/>
      <c r="AKA41" s="27"/>
      <c r="AKB41" s="27"/>
      <c r="AKC41" s="27"/>
      <c r="AKD41" s="27"/>
      <c r="AKE41" s="27"/>
      <c r="AKF41" s="27"/>
      <c r="AKG41" s="27"/>
      <c r="AKH41" s="27"/>
      <c r="AKI41" s="27"/>
      <c r="AKJ41" s="27"/>
      <c r="AKK41" s="27"/>
      <c r="AKL41" s="27"/>
      <c r="AKM41" s="27"/>
      <c r="AKN41" s="27"/>
      <c r="AKO41" s="27"/>
      <c r="AKP41" s="27"/>
      <c r="AKQ41" s="27"/>
      <c r="AKR41" s="27"/>
      <c r="AKS41" s="27"/>
      <c r="AKT41" s="27"/>
      <c r="AKU41" s="27"/>
      <c r="AKV41" s="27"/>
      <c r="AKW41" s="27"/>
      <c r="AKX41" s="27"/>
      <c r="AKY41" s="27"/>
      <c r="AKZ41" s="27"/>
      <c r="ALA41" s="27"/>
      <c r="ALB41" s="27"/>
      <c r="ALC41" s="27"/>
      <c r="ALD41" s="27"/>
      <c r="ALE41" s="27"/>
      <c r="ALF41" s="27"/>
      <c r="ALG41" s="27"/>
      <c r="ALH41" s="27"/>
      <c r="ALI41" s="27"/>
      <c r="ALJ41" s="27"/>
      <c r="ALK41" s="27"/>
      <c r="ALL41" s="27"/>
      <c r="ALM41" s="27"/>
      <c r="ALN41" s="27"/>
      <c r="ALO41" s="27"/>
      <c r="ALP41" s="27"/>
      <c r="ALQ41" s="27"/>
      <c r="ALR41" s="27"/>
      <c r="ALS41" s="27"/>
      <c r="ALT41" s="27"/>
      <c r="ALU41" s="27"/>
      <c r="ALV41" s="27"/>
      <c r="ALW41" s="27"/>
      <c r="ALX41" s="27"/>
      <c r="ALY41" s="27"/>
      <c r="ALZ41" s="27"/>
      <c r="AMA41" s="27"/>
      <c r="AMB41" s="27"/>
      <c r="AMC41" s="27"/>
      <c r="AMD41" s="27"/>
      <c r="AME41" s="27"/>
      <c r="AMF41" s="27"/>
      <c r="AMG41" s="27"/>
      <c r="AMH41" s="27"/>
    </row>
    <row r="43" spans="1:1022" ht="30" customHeight="1" x14ac:dyDescent="0.25">
      <c r="B43" s="206" t="s">
        <v>1732</v>
      </c>
      <c r="C43" s="206"/>
      <c r="D43" s="206"/>
      <c r="E43" s="206"/>
      <c r="F43" s="206"/>
      <c r="G43" s="206"/>
      <c r="H43" s="206"/>
    </row>
    <row r="44" spans="1:1022" ht="30" customHeight="1" x14ac:dyDescent="0.25">
      <c r="B44" s="206"/>
      <c r="C44" s="206"/>
      <c r="D44" s="206"/>
      <c r="E44" s="206"/>
      <c r="F44" s="206"/>
      <c r="G44" s="206"/>
      <c r="H44" s="206"/>
    </row>
    <row r="45" spans="1:1022" ht="30" customHeight="1" x14ac:dyDescent="0.25">
      <c r="B45" s="206"/>
      <c r="C45" s="206"/>
      <c r="D45" s="206"/>
      <c r="E45" s="206"/>
      <c r="F45" s="206"/>
      <c r="G45" s="206"/>
      <c r="H45" s="206"/>
    </row>
    <row r="46" spans="1:1022" ht="30" customHeight="1" x14ac:dyDescent="0.25">
      <c r="B46" s="206"/>
      <c r="C46" s="206"/>
      <c r="D46" s="206"/>
      <c r="E46" s="206"/>
      <c r="F46" s="206"/>
      <c r="G46" s="206"/>
      <c r="H46" s="206"/>
    </row>
    <row r="47" spans="1:1022" ht="30" customHeight="1" x14ac:dyDescent="0.25">
      <c r="B47" s="206"/>
      <c r="C47" s="206"/>
      <c r="D47" s="206"/>
      <c r="E47" s="206"/>
      <c r="F47" s="206"/>
      <c r="G47" s="206"/>
      <c r="H47" s="206"/>
    </row>
  </sheetData>
  <mergeCells count="101">
    <mergeCell ref="B43:H47"/>
    <mergeCell ref="AA36:AA40"/>
    <mergeCell ref="H41:I41"/>
    <mergeCell ref="Y30:Y34"/>
    <mergeCell ref="AA30:AA34"/>
    <mergeCell ref="H35:I35"/>
    <mergeCell ref="W36:W40"/>
    <mergeCell ref="X36:X40"/>
    <mergeCell ref="Y36:Y40"/>
    <mergeCell ref="Z30:Z34"/>
    <mergeCell ref="Z36:Z40"/>
    <mergeCell ref="A36:A40"/>
    <mergeCell ref="B36:B40"/>
    <mergeCell ref="C36:C40"/>
    <mergeCell ref="D36:D40"/>
    <mergeCell ref="E36:E40"/>
    <mergeCell ref="F36:F40"/>
    <mergeCell ref="G36:G40"/>
    <mergeCell ref="T36:T40"/>
    <mergeCell ref="U36:U40"/>
    <mergeCell ref="V36:V40"/>
    <mergeCell ref="H29:I29"/>
    <mergeCell ref="W24:W28"/>
    <mergeCell ref="X24:X28"/>
    <mergeCell ref="A30:A34"/>
    <mergeCell ref="B30:B34"/>
    <mergeCell ref="C30:C34"/>
    <mergeCell ref="D30:D34"/>
    <mergeCell ref="E30:E34"/>
    <mergeCell ref="F30:F34"/>
    <mergeCell ref="G30:G34"/>
    <mergeCell ref="T30:T34"/>
    <mergeCell ref="U30:U34"/>
    <mergeCell ref="V30:V34"/>
    <mergeCell ref="W30:W34"/>
    <mergeCell ref="X30:X34"/>
    <mergeCell ref="A24:A28"/>
    <mergeCell ref="Y24:Y28"/>
    <mergeCell ref="AA24:AA28"/>
    <mergeCell ref="F24:F28"/>
    <mergeCell ref="G24:G28"/>
    <mergeCell ref="V24:V28"/>
    <mergeCell ref="T24:T28"/>
    <mergeCell ref="U24:U28"/>
    <mergeCell ref="Z24:Z28"/>
    <mergeCell ref="B24:B28"/>
    <mergeCell ref="C24:C28"/>
    <mergeCell ref="D24:D28"/>
    <mergeCell ref="E24:E28"/>
    <mergeCell ref="W18:W22"/>
    <mergeCell ref="X18:X22"/>
    <mergeCell ref="Y18:Y22"/>
    <mergeCell ref="AA18:AA22"/>
    <mergeCell ref="H23:I23"/>
    <mergeCell ref="F18:F22"/>
    <mergeCell ref="G18:G22"/>
    <mergeCell ref="T18:T22"/>
    <mergeCell ref="U18:U22"/>
    <mergeCell ref="V18:V22"/>
    <mergeCell ref="Z18:Z22"/>
    <mergeCell ref="A18:A22"/>
    <mergeCell ref="B18:B22"/>
    <mergeCell ref="C18:C22"/>
    <mergeCell ref="D18:D22"/>
    <mergeCell ref="E18:E22"/>
    <mergeCell ref="H17:I17"/>
    <mergeCell ref="V12:V16"/>
    <mergeCell ref="W12:W16"/>
    <mergeCell ref="X12:X16"/>
    <mergeCell ref="Y12:Y16"/>
    <mergeCell ref="AA12:AA16"/>
    <mergeCell ref="H11:I11"/>
    <mergeCell ref="A12:A16"/>
    <mergeCell ref="B12:B16"/>
    <mergeCell ref="C12:C16"/>
    <mergeCell ref="D12:D16"/>
    <mergeCell ref="E12:E16"/>
    <mergeCell ref="F12:F16"/>
    <mergeCell ref="G12:G16"/>
    <mergeCell ref="T12:T16"/>
    <mergeCell ref="U12:U16"/>
    <mergeCell ref="Z12:Z16"/>
    <mergeCell ref="Y6:Y10"/>
    <mergeCell ref="AA6:AA10"/>
    <mergeCell ref="B3:L3"/>
    <mergeCell ref="T4:Y4"/>
    <mergeCell ref="F6:F10"/>
    <mergeCell ref="G6:G10"/>
    <mergeCell ref="T6:T10"/>
    <mergeCell ref="U6:U10"/>
    <mergeCell ref="V6:V10"/>
    <mergeCell ref="W6:W10"/>
    <mergeCell ref="X6:X10"/>
    <mergeCell ref="H5:L5"/>
    <mergeCell ref="N5:S5"/>
    <mergeCell ref="Z6:Z10"/>
    <mergeCell ref="A6:A10"/>
    <mergeCell ref="B6:B10"/>
    <mergeCell ref="C6:C10"/>
    <mergeCell ref="D6:D10"/>
    <mergeCell ref="E6:E10"/>
  </mergeCells>
  <hyperlinks>
    <hyperlink ref="N7" r:id="rId1" display="https://zakupki.gov.ru/epz/contract/contractCard/common-info.html?reestrNumber=1526003794025000333"/>
    <hyperlink ref="H7" r:id="rId2" display="https://zakupki.gov.ru/epz/contract/contractCard/common-info.html?reestrNumber=2504805086626000094"/>
    <hyperlink ref="I7" r:id="rId3"/>
    <hyperlink ref="H8" r:id="rId4" display="https://zakupki.gov.ru/epz/contract/contractCard/common-info.html?reestrNumber=2321200063226000027"/>
    <hyperlink ref="H13" r:id="rId5" display="https://zakupki.gov.ru/epz/contract/contractCard/common-info.html?reestrNumber=2166001334326000004"/>
    <hyperlink ref="H14" r:id="rId6" display="https://zakupki.gov.ru/epz/contract/contractCard/common-info.html?reestrNumber=3645305295326000085"/>
    <hyperlink ref="H19" r:id="rId7" display="https://zakupki.gov.ru/epz/contract/contractCard/common-info.html?reestrNumber=2482605051725000340"/>
    <hyperlink ref="H20" r:id="rId8" display="https://zakupki.gov.ru/epz/contract/contractCard/common-info.html?reestrNumber=2230903913425000774"/>
    <hyperlink ref="H25" r:id="rId9" display="https://zakupki.gov.ru/epz/contract/contractCard/common-info.html?reestrNumber=2745313582726000041"/>
    <hyperlink ref="H26" r:id="rId10" display="https://zakupki.gov.ru/epz/contract/contractCard/common-info.html?reestrNumber=2121518542725000186"/>
    <hyperlink ref="H31" r:id="rId11" display="https://zakupki.gov.ru/epz/contract/contractCard/common-info.html?reestrNumber=1781304746325000854"/>
    <hyperlink ref="H32" r:id="rId12" display="https://zakupki.gov.ru/epz/contract/contractCard/common-info.html?reestrNumber=2054200925025000133"/>
    <hyperlink ref="H37" r:id="rId13" display="https://zakupki.gov.ru/epz/contract/contractCard/common-info.html?reestrNumber=2572000431126000082"/>
    <hyperlink ref="H38" r:id="rId14" display="https://zakupki.gov.ru/epz/contract/contractCard/common-info.html?reestrNumber=2615505648726000010"/>
  </hyperlinks>
  <pageMargins left="0.7" right="0.7" top="0.75" bottom="0.75" header="0.3" footer="0.3"/>
  <pageSetup paperSize="9" orientation="portrait" horizontalDpi="180" verticalDpi="18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activeCell="M74" sqref="M74"/>
    </sheetView>
  </sheetViews>
  <sheetFormatPr defaultRowHeight="15" x14ac:dyDescent="0.25"/>
  <cols>
    <col min="1" max="1" width="12.7109375" customWidth="1"/>
    <col min="2" max="2" width="13.7109375" customWidth="1"/>
    <col min="3" max="3" width="64" customWidth="1"/>
    <col min="4" max="4" width="55.42578125" customWidth="1"/>
    <col min="12" max="12" width="11.28515625" customWidth="1"/>
  </cols>
  <sheetData>
    <row r="1" spans="1:13" ht="52.5" x14ac:dyDescent="0.25">
      <c r="A1" s="106" t="s">
        <v>63</v>
      </c>
      <c r="B1" s="107" t="s">
        <v>64</v>
      </c>
      <c r="C1" s="107" t="s">
        <v>65</v>
      </c>
      <c r="D1" s="107" t="s">
        <v>66</v>
      </c>
      <c r="E1" s="107" t="s">
        <v>67</v>
      </c>
      <c r="F1" s="107" t="s">
        <v>68</v>
      </c>
      <c r="G1" s="107" t="s">
        <v>69</v>
      </c>
      <c r="H1" s="107" t="s">
        <v>70</v>
      </c>
      <c r="I1" s="107" t="s">
        <v>71</v>
      </c>
      <c r="J1" s="107" t="s">
        <v>72</v>
      </c>
      <c r="K1" s="107" t="s">
        <v>73</v>
      </c>
      <c r="L1" s="108" t="s">
        <v>74</v>
      </c>
      <c r="M1" s="117" t="s">
        <v>273</v>
      </c>
    </row>
    <row r="2" spans="1:13" ht="75" x14ac:dyDescent="0.25">
      <c r="A2" s="109" t="s">
        <v>75</v>
      </c>
      <c r="B2" s="110" t="s">
        <v>166</v>
      </c>
      <c r="C2" s="110" t="s">
        <v>172</v>
      </c>
      <c r="D2" s="110" t="s">
        <v>168</v>
      </c>
      <c r="E2" s="110" t="s">
        <v>78</v>
      </c>
      <c r="F2" s="111">
        <v>1</v>
      </c>
      <c r="G2" s="112">
        <v>136.61000000000001</v>
      </c>
      <c r="H2" s="113"/>
      <c r="I2" s="110" t="s">
        <v>169</v>
      </c>
      <c r="J2" s="113" t="s">
        <v>170</v>
      </c>
      <c r="K2" s="114" t="s">
        <v>173</v>
      </c>
      <c r="L2" s="115">
        <v>45180</v>
      </c>
      <c r="M2" s="118">
        <f>G2/F2/100</f>
        <v>1.3661000000000001</v>
      </c>
    </row>
    <row r="3" spans="1:13" ht="75" x14ac:dyDescent="0.25">
      <c r="A3" s="109" t="s">
        <v>75</v>
      </c>
      <c r="B3" s="110" t="s">
        <v>166</v>
      </c>
      <c r="C3" s="110" t="s">
        <v>207</v>
      </c>
      <c r="D3" s="110" t="s">
        <v>168</v>
      </c>
      <c r="E3" s="110" t="s">
        <v>78</v>
      </c>
      <c r="F3" s="111">
        <v>1</v>
      </c>
      <c r="G3" s="112">
        <v>136.61000000000001</v>
      </c>
      <c r="H3" s="113"/>
      <c r="I3" s="110" t="s">
        <v>169</v>
      </c>
      <c r="J3" s="113" t="s">
        <v>206</v>
      </c>
      <c r="K3" s="114" t="s">
        <v>173</v>
      </c>
      <c r="L3" s="115">
        <v>45597</v>
      </c>
      <c r="M3" s="119">
        <f>G3/F3/100</f>
        <v>1.3661000000000001</v>
      </c>
    </row>
    <row r="4" spans="1:13" ht="75" x14ac:dyDescent="0.25">
      <c r="A4" s="109" t="s">
        <v>75</v>
      </c>
      <c r="B4" s="110" t="s">
        <v>166</v>
      </c>
      <c r="C4" s="110" t="s">
        <v>167</v>
      </c>
      <c r="D4" s="110" t="s">
        <v>168</v>
      </c>
      <c r="E4" s="110" t="s">
        <v>78</v>
      </c>
      <c r="F4" s="111">
        <v>1</v>
      </c>
      <c r="G4" s="112">
        <v>92.56</v>
      </c>
      <c r="H4" s="113"/>
      <c r="I4" s="110" t="s">
        <v>169</v>
      </c>
      <c r="J4" s="113" t="s">
        <v>170</v>
      </c>
      <c r="K4" s="114" t="s">
        <v>171</v>
      </c>
      <c r="L4" s="115">
        <v>45180</v>
      </c>
      <c r="M4" s="118">
        <f>G4/F4/40</f>
        <v>2.3140000000000001</v>
      </c>
    </row>
    <row r="5" spans="1:13" ht="75" x14ac:dyDescent="0.25">
      <c r="A5" s="109" t="s">
        <v>75</v>
      </c>
      <c r="B5" s="110" t="s">
        <v>166</v>
      </c>
      <c r="C5" s="110" t="s">
        <v>205</v>
      </c>
      <c r="D5" s="110" t="s">
        <v>168</v>
      </c>
      <c r="E5" s="110" t="s">
        <v>78</v>
      </c>
      <c r="F5" s="111">
        <v>1</v>
      </c>
      <c r="G5" s="112">
        <v>92.56</v>
      </c>
      <c r="H5" s="113"/>
      <c r="I5" s="110" t="s">
        <v>169</v>
      </c>
      <c r="J5" s="113" t="s">
        <v>206</v>
      </c>
      <c r="K5" s="114" t="s">
        <v>171</v>
      </c>
      <c r="L5" s="115">
        <v>45597</v>
      </c>
      <c r="M5" s="119">
        <f>G5/F5/40</f>
        <v>2.3140000000000001</v>
      </c>
    </row>
    <row r="6" spans="1:13" ht="75" x14ac:dyDescent="0.25">
      <c r="A6" s="109" t="s">
        <v>75</v>
      </c>
      <c r="B6" s="110" t="s">
        <v>75</v>
      </c>
      <c r="C6" s="110" t="s">
        <v>203</v>
      </c>
      <c r="D6" s="110" t="s">
        <v>199</v>
      </c>
      <c r="E6" s="110" t="s">
        <v>78</v>
      </c>
      <c r="F6" s="111">
        <v>1</v>
      </c>
      <c r="G6" s="112">
        <v>94.76</v>
      </c>
      <c r="H6" s="113"/>
      <c r="I6" s="110" t="s">
        <v>200</v>
      </c>
      <c r="J6" s="113" t="s">
        <v>201</v>
      </c>
      <c r="K6" s="114" t="s">
        <v>204</v>
      </c>
      <c r="L6" s="115">
        <v>45525</v>
      </c>
      <c r="M6" s="118">
        <f>G6/F6/40</f>
        <v>2.3690000000000002</v>
      </c>
    </row>
    <row r="7" spans="1:13" ht="75" x14ac:dyDescent="0.25">
      <c r="A7" s="109" t="s">
        <v>75</v>
      </c>
      <c r="B7" s="110" t="s">
        <v>188</v>
      </c>
      <c r="C7" s="110" t="s">
        <v>194</v>
      </c>
      <c r="D7" s="110" t="s">
        <v>190</v>
      </c>
      <c r="E7" s="110" t="s">
        <v>78</v>
      </c>
      <c r="F7" s="111">
        <v>1</v>
      </c>
      <c r="G7" s="112">
        <v>236.91</v>
      </c>
      <c r="H7" s="113"/>
      <c r="I7" s="110" t="s">
        <v>191</v>
      </c>
      <c r="J7" s="113" t="s">
        <v>192</v>
      </c>
      <c r="K7" s="114" t="s">
        <v>195</v>
      </c>
      <c r="L7" s="115">
        <v>45316</v>
      </c>
      <c r="M7" s="119">
        <f>G7/F7/100</f>
        <v>2.3691</v>
      </c>
    </row>
    <row r="8" spans="1:13" ht="75" x14ac:dyDescent="0.25">
      <c r="A8" s="109" t="s">
        <v>75</v>
      </c>
      <c r="B8" s="110" t="s">
        <v>188</v>
      </c>
      <c r="C8" s="110" t="s">
        <v>82</v>
      </c>
      <c r="D8" s="110" t="s">
        <v>190</v>
      </c>
      <c r="E8" s="110" t="s">
        <v>78</v>
      </c>
      <c r="F8" s="111">
        <v>1</v>
      </c>
      <c r="G8" s="112">
        <v>236.91</v>
      </c>
      <c r="H8" s="113"/>
      <c r="I8" s="110" t="s">
        <v>191</v>
      </c>
      <c r="J8" s="113" t="s">
        <v>192</v>
      </c>
      <c r="K8" s="114" t="s">
        <v>197</v>
      </c>
      <c r="L8" s="115">
        <v>45316</v>
      </c>
      <c r="M8" s="118">
        <f>G8/F8/100</f>
        <v>2.3691</v>
      </c>
    </row>
    <row r="9" spans="1:13" ht="75" x14ac:dyDescent="0.25">
      <c r="A9" s="109" t="s">
        <v>75</v>
      </c>
      <c r="B9" s="110" t="s">
        <v>75</v>
      </c>
      <c r="C9" s="110" t="s">
        <v>198</v>
      </c>
      <c r="D9" s="110" t="s">
        <v>199</v>
      </c>
      <c r="E9" s="110" t="s">
        <v>78</v>
      </c>
      <c r="F9" s="111">
        <v>1</v>
      </c>
      <c r="G9" s="112">
        <v>236.91</v>
      </c>
      <c r="H9" s="113"/>
      <c r="I9" s="110" t="s">
        <v>200</v>
      </c>
      <c r="J9" s="113" t="s">
        <v>201</v>
      </c>
      <c r="K9" s="114" t="s">
        <v>202</v>
      </c>
      <c r="L9" s="115">
        <v>45525</v>
      </c>
      <c r="M9" s="118">
        <f>G9/F9/100</f>
        <v>2.3691</v>
      </c>
    </row>
    <row r="10" spans="1:13" ht="75" x14ac:dyDescent="0.25">
      <c r="A10" s="109" t="s">
        <v>75</v>
      </c>
      <c r="B10" s="110" t="s">
        <v>188</v>
      </c>
      <c r="C10" s="110" t="s">
        <v>194</v>
      </c>
      <c r="D10" s="110" t="s">
        <v>190</v>
      </c>
      <c r="E10" s="110" t="s">
        <v>78</v>
      </c>
      <c r="F10" s="111">
        <v>1</v>
      </c>
      <c r="G10" s="112">
        <v>236.91</v>
      </c>
      <c r="H10" s="113"/>
      <c r="I10" s="110" t="s">
        <v>191</v>
      </c>
      <c r="J10" s="113" t="s">
        <v>267</v>
      </c>
      <c r="K10" s="114" t="s">
        <v>195</v>
      </c>
      <c r="L10" s="115">
        <v>46121</v>
      </c>
      <c r="M10" s="118">
        <f>G10/F10/100</f>
        <v>2.3691</v>
      </c>
    </row>
    <row r="11" spans="1:13" ht="75" x14ac:dyDescent="0.25">
      <c r="A11" s="109" t="s">
        <v>75</v>
      </c>
      <c r="B11" s="110" t="s">
        <v>188</v>
      </c>
      <c r="C11" s="110" t="s">
        <v>82</v>
      </c>
      <c r="D11" s="110" t="s">
        <v>190</v>
      </c>
      <c r="E11" s="110" t="s">
        <v>78</v>
      </c>
      <c r="F11" s="111">
        <v>1</v>
      </c>
      <c r="G11" s="112">
        <v>236.91</v>
      </c>
      <c r="H11" s="113"/>
      <c r="I11" s="110" t="s">
        <v>191</v>
      </c>
      <c r="J11" s="113" t="s">
        <v>267</v>
      </c>
      <c r="K11" s="114" t="s">
        <v>197</v>
      </c>
      <c r="L11" s="115">
        <v>46121</v>
      </c>
      <c r="M11" s="118">
        <f>G11/F11/100</f>
        <v>2.3691</v>
      </c>
    </row>
    <row r="12" spans="1:13" ht="75" x14ac:dyDescent="0.25">
      <c r="A12" s="109" t="s">
        <v>75</v>
      </c>
      <c r="B12" s="110" t="s">
        <v>188</v>
      </c>
      <c r="C12" s="110" t="s">
        <v>189</v>
      </c>
      <c r="D12" s="110" t="s">
        <v>190</v>
      </c>
      <c r="E12" s="110" t="s">
        <v>78</v>
      </c>
      <c r="F12" s="111">
        <v>1</v>
      </c>
      <c r="G12" s="112">
        <v>118.46</v>
      </c>
      <c r="H12" s="113"/>
      <c r="I12" s="110" t="s">
        <v>191</v>
      </c>
      <c r="J12" s="113" t="s">
        <v>192</v>
      </c>
      <c r="K12" s="114" t="s">
        <v>193</v>
      </c>
      <c r="L12" s="115">
        <v>45316</v>
      </c>
      <c r="M12" s="118">
        <f>G12/F12/50</f>
        <v>2.3691999999999998</v>
      </c>
    </row>
    <row r="13" spans="1:13" ht="75" x14ac:dyDescent="0.25">
      <c r="A13" s="109" t="s">
        <v>75</v>
      </c>
      <c r="B13" s="110" t="s">
        <v>188</v>
      </c>
      <c r="C13" s="110" t="s">
        <v>86</v>
      </c>
      <c r="D13" s="110" t="s">
        <v>190</v>
      </c>
      <c r="E13" s="110" t="s">
        <v>78</v>
      </c>
      <c r="F13" s="111">
        <v>1</v>
      </c>
      <c r="G13" s="112">
        <v>118.46</v>
      </c>
      <c r="H13" s="113"/>
      <c r="I13" s="110" t="s">
        <v>191</v>
      </c>
      <c r="J13" s="113" t="s">
        <v>192</v>
      </c>
      <c r="K13" s="114" t="s">
        <v>196</v>
      </c>
      <c r="L13" s="115">
        <v>45316</v>
      </c>
      <c r="M13" s="118">
        <f>G13/F13/50</f>
        <v>2.3691999999999998</v>
      </c>
    </row>
    <row r="14" spans="1:13" ht="75" x14ac:dyDescent="0.25">
      <c r="A14" s="109" t="s">
        <v>75</v>
      </c>
      <c r="B14" s="110" t="s">
        <v>188</v>
      </c>
      <c r="C14" s="110" t="s">
        <v>189</v>
      </c>
      <c r="D14" s="110" t="s">
        <v>190</v>
      </c>
      <c r="E14" s="110" t="s">
        <v>78</v>
      </c>
      <c r="F14" s="111">
        <v>1</v>
      </c>
      <c r="G14" s="112">
        <v>118.46</v>
      </c>
      <c r="H14" s="113"/>
      <c r="I14" s="110" t="s">
        <v>191</v>
      </c>
      <c r="J14" s="113" t="s">
        <v>267</v>
      </c>
      <c r="K14" s="114" t="s">
        <v>193</v>
      </c>
      <c r="L14" s="115">
        <v>46121</v>
      </c>
      <c r="M14" s="118">
        <f>G14/F14/50</f>
        <v>2.3691999999999998</v>
      </c>
    </row>
    <row r="15" spans="1:13" ht="75" x14ac:dyDescent="0.25">
      <c r="A15" s="109" t="s">
        <v>75</v>
      </c>
      <c r="B15" s="110" t="s">
        <v>188</v>
      </c>
      <c r="C15" s="110" t="s">
        <v>86</v>
      </c>
      <c r="D15" s="110" t="s">
        <v>190</v>
      </c>
      <c r="E15" s="110" t="s">
        <v>78</v>
      </c>
      <c r="F15" s="111">
        <v>1</v>
      </c>
      <c r="G15" s="112">
        <v>118.46</v>
      </c>
      <c r="H15" s="113"/>
      <c r="I15" s="110" t="s">
        <v>191</v>
      </c>
      <c r="J15" s="113" t="s">
        <v>267</v>
      </c>
      <c r="K15" s="114" t="s">
        <v>196</v>
      </c>
      <c r="L15" s="115">
        <v>46121</v>
      </c>
      <c r="M15" s="121">
        <f>G15/F15/50</f>
        <v>2.3691999999999998</v>
      </c>
    </row>
    <row r="16" spans="1:13" ht="60" x14ac:dyDescent="0.25">
      <c r="A16" s="109" t="s">
        <v>75</v>
      </c>
      <c r="B16" s="110" t="s">
        <v>88</v>
      </c>
      <c r="C16" s="110" t="s">
        <v>89</v>
      </c>
      <c r="D16" s="110" t="s">
        <v>90</v>
      </c>
      <c r="E16" s="110" t="s">
        <v>78</v>
      </c>
      <c r="F16" s="111">
        <v>20</v>
      </c>
      <c r="G16" s="112">
        <v>94.8</v>
      </c>
      <c r="H16" s="113"/>
      <c r="I16" s="110" t="s">
        <v>91</v>
      </c>
      <c r="J16" s="113" t="s">
        <v>80</v>
      </c>
      <c r="K16" s="114" t="s">
        <v>92</v>
      </c>
      <c r="L16" s="115">
        <v>44313</v>
      </c>
      <c r="M16" s="118">
        <f>G16/F16/2</f>
        <v>2.37</v>
      </c>
    </row>
    <row r="17" spans="1:13" ht="60" x14ac:dyDescent="0.25">
      <c r="A17" s="109" t="s">
        <v>75</v>
      </c>
      <c r="B17" s="110" t="s">
        <v>88</v>
      </c>
      <c r="C17" s="110" t="s">
        <v>93</v>
      </c>
      <c r="D17" s="110" t="s">
        <v>90</v>
      </c>
      <c r="E17" s="110" t="s">
        <v>78</v>
      </c>
      <c r="F17" s="111">
        <v>20</v>
      </c>
      <c r="G17" s="112">
        <v>47.4</v>
      </c>
      <c r="H17" s="113"/>
      <c r="I17" s="110" t="s">
        <v>91</v>
      </c>
      <c r="J17" s="113" t="s">
        <v>80</v>
      </c>
      <c r="K17" s="114" t="s">
        <v>94</v>
      </c>
      <c r="L17" s="115">
        <v>44313</v>
      </c>
      <c r="M17" s="121">
        <f>G17/F17/1</f>
        <v>2.37</v>
      </c>
    </row>
    <row r="18" spans="1:13" ht="60" x14ac:dyDescent="0.25">
      <c r="A18" s="109" t="s">
        <v>75</v>
      </c>
      <c r="B18" s="110" t="s">
        <v>88</v>
      </c>
      <c r="C18" s="110" t="s">
        <v>95</v>
      </c>
      <c r="D18" s="110" t="s">
        <v>90</v>
      </c>
      <c r="E18" s="110" t="s">
        <v>78</v>
      </c>
      <c r="F18" s="111">
        <v>10</v>
      </c>
      <c r="G18" s="112">
        <v>47.4</v>
      </c>
      <c r="H18" s="113"/>
      <c r="I18" s="110" t="s">
        <v>91</v>
      </c>
      <c r="J18" s="113" t="s">
        <v>80</v>
      </c>
      <c r="K18" s="114" t="s">
        <v>96</v>
      </c>
      <c r="L18" s="115">
        <v>44313</v>
      </c>
      <c r="M18" s="118">
        <f>G18/F18/2</f>
        <v>2.37</v>
      </c>
    </row>
    <row r="19" spans="1:13" ht="60" x14ac:dyDescent="0.25">
      <c r="A19" s="109" t="s">
        <v>75</v>
      </c>
      <c r="B19" s="110" t="s">
        <v>88</v>
      </c>
      <c r="C19" s="110" t="s">
        <v>97</v>
      </c>
      <c r="D19" s="110" t="s">
        <v>90</v>
      </c>
      <c r="E19" s="110" t="s">
        <v>78</v>
      </c>
      <c r="F19" s="111">
        <v>10</v>
      </c>
      <c r="G19" s="112">
        <v>23.7</v>
      </c>
      <c r="H19" s="113"/>
      <c r="I19" s="110" t="s">
        <v>91</v>
      </c>
      <c r="J19" s="113" t="s">
        <v>80</v>
      </c>
      <c r="K19" s="114" t="s">
        <v>98</v>
      </c>
      <c r="L19" s="115">
        <v>44313</v>
      </c>
      <c r="M19" s="118">
        <f>G19/F19/1</f>
        <v>2.37</v>
      </c>
    </row>
    <row r="20" spans="1:13" ht="60" x14ac:dyDescent="0.25">
      <c r="A20" s="109" t="s">
        <v>75</v>
      </c>
      <c r="B20" s="110" t="s">
        <v>88</v>
      </c>
      <c r="C20" s="110" t="s">
        <v>99</v>
      </c>
      <c r="D20" s="110" t="s">
        <v>90</v>
      </c>
      <c r="E20" s="110" t="s">
        <v>78</v>
      </c>
      <c r="F20" s="111">
        <v>20</v>
      </c>
      <c r="G20" s="112">
        <v>189.6</v>
      </c>
      <c r="H20" s="113"/>
      <c r="I20" s="110" t="s">
        <v>91</v>
      </c>
      <c r="J20" s="113" t="s">
        <v>80</v>
      </c>
      <c r="K20" s="114" t="s">
        <v>100</v>
      </c>
      <c r="L20" s="115">
        <v>44313</v>
      </c>
      <c r="M20" s="120">
        <f>G20/F20/4</f>
        <v>2.37</v>
      </c>
    </row>
    <row r="21" spans="1:13" ht="60" x14ac:dyDescent="0.25">
      <c r="A21" s="109" t="s">
        <v>75</v>
      </c>
      <c r="B21" s="110" t="s">
        <v>88</v>
      </c>
      <c r="C21" s="110" t="s">
        <v>101</v>
      </c>
      <c r="D21" s="110" t="s">
        <v>90</v>
      </c>
      <c r="E21" s="110" t="s">
        <v>78</v>
      </c>
      <c r="F21" s="111">
        <v>10</v>
      </c>
      <c r="G21" s="112">
        <v>94.8</v>
      </c>
      <c r="H21" s="113"/>
      <c r="I21" s="110" t="s">
        <v>91</v>
      </c>
      <c r="J21" s="113" t="s">
        <v>80</v>
      </c>
      <c r="K21" s="114" t="s">
        <v>102</v>
      </c>
      <c r="L21" s="115">
        <v>44313</v>
      </c>
      <c r="M21" s="118">
        <f>G21/F21/4</f>
        <v>2.37</v>
      </c>
    </row>
    <row r="22" spans="1:13" ht="60" x14ac:dyDescent="0.25">
      <c r="A22" s="109" t="s">
        <v>75</v>
      </c>
      <c r="B22" s="110" t="s">
        <v>88</v>
      </c>
      <c r="C22" s="110" t="s">
        <v>103</v>
      </c>
      <c r="D22" s="110" t="s">
        <v>90</v>
      </c>
      <c r="E22" s="110" t="s">
        <v>78</v>
      </c>
      <c r="F22" s="111">
        <v>20</v>
      </c>
      <c r="G22" s="112">
        <v>189.6</v>
      </c>
      <c r="H22" s="113"/>
      <c r="I22" s="110" t="s">
        <v>91</v>
      </c>
      <c r="J22" s="113" t="s">
        <v>80</v>
      </c>
      <c r="K22" s="114" t="s">
        <v>104</v>
      </c>
      <c r="L22" s="115">
        <v>44313</v>
      </c>
      <c r="M22" s="118">
        <f>G22/F22/4</f>
        <v>2.37</v>
      </c>
    </row>
    <row r="23" spans="1:13" ht="60" x14ac:dyDescent="0.25">
      <c r="A23" s="109" t="s">
        <v>75</v>
      </c>
      <c r="B23" s="110" t="s">
        <v>88</v>
      </c>
      <c r="C23" s="110" t="s">
        <v>105</v>
      </c>
      <c r="D23" s="110" t="s">
        <v>90</v>
      </c>
      <c r="E23" s="110" t="s">
        <v>78</v>
      </c>
      <c r="F23" s="111">
        <v>10</v>
      </c>
      <c r="G23" s="112">
        <v>94.8</v>
      </c>
      <c r="H23" s="113"/>
      <c r="I23" s="110" t="s">
        <v>91</v>
      </c>
      <c r="J23" s="113" t="s">
        <v>80</v>
      </c>
      <c r="K23" s="114" t="s">
        <v>106</v>
      </c>
      <c r="L23" s="115">
        <v>44313</v>
      </c>
      <c r="M23" s="118">
        <f>G23/F23/4</f>
        <v>2.37</v>
      </c>
    </row>
    <row r="24" spans="1:13" ht="60" x14ac:dyDescent="0.25">
      <c r="A24" s="109" t="s">
        <v>75</v>
      </c>
      <c r="B24" s="110" t="s">
        <v>88</v>
      </c>
      <c r="C24" s="110" t="s">
        <v>107</v>
      </c>
      <c r="D24" s="110" t="s">
        <v>90</v>
      </c>
      <c r="E24" s="110" t="s">
        <v>78</v>
      </c>
      <c r="F24" s="111">
        <v>1</v>
      </c>
      <c r="G24" s="112">
        <v>118.5</v>
      </c>
      <c r="H24" s="113"/>
      <c r="I24" s="110" t="s">
        <v>91</v>
      </c>
      <c r="J24" s="113" t="s">
        <v>80</v>
      </c>
      <c r="K24" s="114" t="s">
        <v>108</v>
      </c>
      <c r="L24" s="115">
        <v>44313</v>
      </c>
      <c r="M24" s="118">
        <f>G24/F24/50</f>
        <v>2.37</v>
      </c>
    </row>
    <row r="25" spans="1:13" ht="60" x14ac:dyDescent="0.25">
      <c r="A25" s="109" t="s">
        <v>75</v>
      </c>
      <c r="B25" s="110" t="s">
        <v>88</v>
      </c>
      <c r="C25" s="110" t="s">
        <v>109</v>
      </c>
      <c r="D25" s="110" t="s">
        <v>90</v>
      </c>
      <c r="E25" s="110" t="s">
        <v>78</v>
      </c>
      <c r="F25" s="111">
        <v>1</v>
      </c>
      <c r="G25" s="112">
        <v>237</v>
      </c>
      <c r="H25" s="113"/>
      <c r="I25" s="110" t="s">
        <v>91</v>
      </c>
      <c r="J25" s="113" t="s">
        <v>80</v>
      </c>
      <c r="K25" s="114" t="s">
        <v>110</v>
      </c>
      <c r="L25" s="115">
        <v>44313</v>
      </c>
      <c r="M25" s="118">
        <f>G25/F25/100</f>
        <v>2.37</v>
      </c>
    </row>
    <row r="26" spans="1:13" ht="60" x14ac:dyDescent="0.25">
      <c r="A26" s="109" t="s">
        <v>75</v>
      </c>
      <c r="B26" s="110" t="s">
        <v>88</v>
      </c>
      <c r="C26" s="110" t="s">
        <v>111</v>
      </c>
      <c r="D26" s="110" t="s">
        <v>90</v>
      </c>
      <c r="E26" s="110" t="s">
        <v>78</v>
      </c>
      <c r="F26" s="111">
        <v>10</v>
      </c>
      <c r="G26" s="112">
        <v>23.7</v>
      </c>
      <c r="H26" s="113"/>
      <c r="I26" s="110" t="s">
        <v>91</v>
      </c>
      <c r="J26" s="113" t="s">
        <v>80</v>
      </c>
      <c r="K26" s="114" t="s">
        <v>112</v>
      </c>
      <c r="L26" s="115">
        <v>44313</v>
      </c>
      <c r="M26" s="118">
        <f>G26/F26/1</f>
        <v>2.37</v>
      </c>
    </row>
    <row r="27" spans="1:13" ht="75" x14ac:dyDescent="0.25">
      <c r="A27" s="109" t="s">
        <v>75</v>
      </c>
      <c r="B27" s="110" t="s">
        <v>88</v>
      </c>
      <c r="C27" s="110" t="s">
        <v>137</v>
      </c>
      <c r="D27" s="110" t="s">
        <v>90</v>
      </c>
      <c r="E27" s="110" t="s">
        <v>78</v>
      </c>
      <c r="F27" s="111">
        <v>20</v>
      </c>
      <c r="G27" s="112">
        <v>189.6</v>
      </c>
      <c r="H27" s="113"/>
      <c r="I27" s="110" t="s">
        <v>138</v>
      </c>
      <c r="J27" s="113" t="s">
        <v>139</v>
      </c>
      <c r="K27" s="114" t="s">
        <v>140</v>
      </c>
      <c r="L27" s="115">
        <v>45012</v>
      </c>
      <c r="M27" s="118">
        <f>G27/F27/4</f>
        <v>2.37</v>
      </c>
    </row>
    <row r="28" spans="1:13" ht="75" x14ac:dyDescent="0.25">
      <c r="A28" s="109" t="s">
        <v>75</v>
      </c>
      <c r="B28" s="110" t="s">
        <v>88</v>
      </c>
      <c r="C28" s="110" t="s">
        <v>141</v>
      </c>
      <c r="D28" s="110" t="s">
        <v>90</v>
      </c>
      <c r="E28" s="110" t="s">
        <v>78</v>
      </c>
      <c r="F28" s="111">
        <v>10</v>
      </c>
      <c r="G28" s="112">
        <v>94.8</v>
      </c>
      <c r="H28" s="113"/>
      <c r="I28" s="110" t="s">
        <v>138</v>
      </c>
      <c r="J28" s="113" t="s">
        <v>139</v>
      </c>
      <c r="K28" s="114" t="s">
        <v>142</v>
      </c>
      <c r="L28" s="115">
        <v>45012</v>
      </c>
      <c r="M28" s="118">
        <f>G28/F28/4</f>
        <v>2.37</v>
      </c>
    </row>
    <row r="29" spans="1:13" ht="75" x14ac:dyDescent="0.25">
      <c r="A29" s="109" t="s">
        <v>75</v>
      </c>
      <c r="B29" s="110" t="s">
        <v>88</v>
      </c>
      <c r="C29" s="110" t="s">
        <v>143</v>
      </c>
      <c r="D29" s="110" t="s">
        <v>90</v>
      </c>
      <c r="E29" s="110" t="s">
        <v>78</v>
      </c>
      <c r="F29" s="111">
        <v>20</v>
      </c>
      <c r="G29" s="112">
        <v>94.8</v>
      </c>
      <c r="H29" s="113"/>
      <c r="I29" s="110" t="s">
        <v>138</v>
      </c>
      <c r="J29" s="113" t="s">
        <v>139</v>
      </c>
      <c r="K29" s="114" t="s">
        <v>144</v>
      </c>
      <c r="L29" s="115">
        <v>45012</v>
      </c>
      <c r="M29" s="118">
        <f>G29/F29/2</f>
        <v>2.37</v>
      </c>
    </row>
    <row r="30" spans="1:13" ht="75" x14ac:dyDescent="0.25">
      <c r="A30" s="109" t="s">
        <v>75</v>
      </c>
      <c r="B30" s="110" t="s">
        <v>88</v>
      </c>
      <c r="C30" s="110" t="s">
        <v>145</v>
      </c>
      <c r="D30" s="110" t="s">
        <v>90</v>
      </c>
      <c r="E30" s="110" t="s">
        <v>78</v>
      </c>
      <c r="F30" s="111">
        <v>10</v>
      </c>
      <c r="G30" s="112">
        <v>47.4</v>
      </c>
      <c r="H30" s="113"/>
      <c r="I30" s="110" t="s">
        <v>138</v>
      </c>
      <c r="J30" s="113" t="s">
        <v>139</v>
      </c>
      <c r="K30" s="114" t="s">
        <v>146</v>
      </c>
      <c r="L30" s="115">
        <v>45012</v>
      </c>
      <c r="M30" s="118">
        <f>G30/F30/2</f>
        <v>2.37</v>
      </c>
    </row>
    <row r="31" spans="1:13" ht="75" x14ac:dyDescent="0.25">
      <c r="A31" s="109" t="s">
        <v>75</v>
      </c>
      <c r="B31" s="110" t="s">
        <v>88</v>
      </c>
      <c r="C31" s="110" t="s">
        <v>147</v>
      </c>
      <c r="D31" s="110" t="s">
        <v>90</v>
      </c>
      <c r="E31" s="110" t="s">
        <v>78</v>
      </c>
      <c r="F31" s="111">
        <v>20</v>
      </c>
      <c r="G31" s="112">
        <v>47.4</v>
      </c>
      <c r="H31" s="113"/>
      <c r="I31" s="110" t="s">
        <v>138</v>
      </c>
      <c r="J31" s="113" t="s">
        <v>139</v>
      </c>
      <c r="K31" s="114" t="s">
        <v>148</v>
      </c>
      <c r="L31" s="115">
        <v>45012</v>
      </c>
      <c r="M31" s="121">
        <f>G31/F31/1</f>
        <v>2.37</v>
      </c>
    </row>
    <row r="32" spans="1:13" ht="75" x14ac:dyDescent="0.25">
      <c r="A32" s="109" t="s">
        <v>75</v>
      </c>
      <c r="B32" s="110" t="s">
        <v>88</v>
      </c>
      <c r="C32" s="110" t="s">
        <v>149</v>
      </c>
      <c r="D32" s="110" t="s">
        <v>90</v>
      </c>
      <c r="E32" s="110" t="s">
        <v>78</v>
      </c>
      <c r="F32" s="111">
        <v>10</v>
      </c>
      <c r="G32" s="112">
        <v>23.7</v>
      </c>
      <c r="H32" s="113"/>
      <c r="I32" s="110" t="s">
        <v>138</v>
      </c>
      <c r="J32" s="113" t="s">
        <v>139</v>
      </c>
      <c r="K32" s="114" t="s">
        <v>150</v>
      </c>
      <c r="L32" s="115">
        <v>45012</v>
      </c>
      <c r="M32" s="118">
        <f>G32/F32/1</f>
        <v>2.37</v>
      </c>
    </row>
    <row r="33" spans="1:13" ht="75" x14ac:dyDescent="0.25">
      <c r="A33" s="109" t="s">
        <v>75</v>
      </c>
      <c r="B33" s="110" t="s">
        <v>88</v>
      </c>
      <c r="C33" s="110" t="s">
        <v>151</v>
      </c>
      <c r="D33" s="110" t="s">
        <v>90</v>
      </c>
      <c r="E33" s="110" t="s">
        <v>78</v>
      </c>
      <c r="F33" s="111">
        <v>10</v>
      </c>
      <c r="G33" s="112">
        <v>23.7</v>
      </c>
      <c r="H33" s="113"/>
      <c r="I33" s="110" t="s">
        <v>138</v>
      </c>
      <c r="J33" s="113" t="s">
        <v>139</v>
      </c>
      <c r="K33" s="114" t="s">
        <v>152</v>
      </c>
      <c r="L33" s="115">
        <v>45012</v>
      </c>
      <c r="M33" s="118">
        <f>G33/F33/1</f>
        <v>2.37</v>
      </c>
    </row>
    <row r="34" spans="1:13" ht="75" x14ac:dyDescent="0.25">
      <c r="A34" s="109" t="s">
        <v>75</v>
      </c>
      <c r="B34" s="110" t="s">
        <v>88</v>
      </c>
      <c r="C34" s="110" t="s">
        <v>153</v>
      </c>
      <c r="D34" s="110" t="s">
        <v>90</v>
      </c>
      <c r="E34" s="110" t="s">
        <v>78</v>
      </c>
      <c r="F34" s="111">
        <v>1</v>
      </c>
      <c r="G34" s="112">
        <v>237</v>
      </c>
      <c r="H34" s="113"/>
      <c r="I34" s="110" t="s">
        <v>138</v>
      </c>
      <c r="J34" s="113" t="s">
        <v>139</v>
      </c>
      <c r="K34" s="114" t="s">
        <v>154</v>
      </c>
      <c r="L34" s="115">
        <v>45012</v>
      </c>
      <c r="M34" s="118">
        <f>G34/F34/100</f>
        <v>2.37</v>
      </c>
    </row>
    <row r="35" spans="1:13" ht="75" x14ac:dyDescent="0.25">
      <c r="A35" s="109" t="s">
        <v>75</v>
      </c>
      <c r="B35" s="110" t="s">
        <v>88</v>
      </c>
      <c r="C35" s="110" t="s">
        <v>155</v>
      </c>
      <c r="D35" s="110" t="s">
        <v>90</v>
      </c>
      <c r="E35" s="110" t="s">
        <v>78</v>
      </c>
      <c r="F35" s="111">
        <v>1</v>
      </c>
      <c r="G35" s="112">
        <v>118.5</v>
      </c>
      <c r="H35" s="113"/>
      <c r="I35" s="110" t="s">
        <v>138</v>
      </c>
      <c r="J35" s="113" t="s">
        <v>139</v>
      </c>
      <c r="K35" s="114" t="s">
        <v>156</v>
      </c>
      <c r="L35" s="115">
        <v>45012</v>
      </c>
      <c r="M35" s="118">
        <f>G35/F35/50</f>
        <v>2.37</v>
      </c>
    </row>
    <row r="36" spans="1:13" ht="75" x14ac:dyDescent="0.25">
      <c r="A36" s="109" t="s">
        <v>75</v>
      </c>
      <c r="B36" s="110" t="s">
        <v>88</v>
      </c>
      <c r="C36" s="110" t="s">
        <v>157</v>
      </c>
      <c r="D36" s="110" t="s">
        <v>90</v>
      </c>
      <c r="E36" s="110" t="s">
        <v>78</v>
      </c>
      <c r="F36" s="111">
        <v>10</v>
      </c>
      <c r="G36" s="112">
        <v>94.8</v>
      </c>
      <c r="H36" s="113"/>
      <c r="I36" s="110" t="s">
        <v>138</v>
      </c>
      <c r="J36" s="113" t="s">
        <v>139</v>
      </c>
      <c r="K36" s="114" t="s">
        <v>158</v>
      </c>
      <c r="L36" s="115">
        <v>45012</v>
      </c>
      <c r="M36" s="118">
        <f>G36/F36/4</f>
        <v>2.37</v>
      </c>
    </row>
    <row r="37" spans="1:13" ht="75" x14ac:dyDescent="0.25">
      <c r="A37" s="109" t="s">
        <v>75</v>
      </c>
      <c r="B37" s="110" t="s">
        <v>88</v>
      </c>
      <c r="C37" s="110" t="s">
        <v>159</v>
      </c>
      <c r="D37" s="110" t="s">
        <v>90</v>
      </c>
      <c r="E37" s="110" t="s">
        <v>78</v>
      </c>
      <c r="F37" s="111">
        <v>20</v>
      </c>
      <c r="G37" s="112">
        <v>189.6</v>
      </c>
      <c r="H37" s="113"/>
      <c r="I37" s="110" t="s">
        <v>138</v>
      </c>
      <c r="J37" s="113" t="s">
        <v>139</v>
      </c>
      <c r="K37" s="114" t="s">
        <v>160</v>
      </c>
      <c r="L37" s="115">
        <v>45012</v>
      </c>
      <c r="M37" s="120">
        <f>G37/F37/4</f>
        <v>2.37</v>
      </c>
    </row>
    <row r="38" spans="1:13" ht="60" x14ac:dyDescent="0.25">
      <c r="A38" s="109" t="s">
        <v>75</v>
      </c>
      <c r="B38" s="110" t="s">
        <v>231</v>
      </c>
      <c r="C38" s="110" t="s">
        <v>135</v>
      </c>
      <c r="D38" s="110" t="s">
        <v>232</v>
      </c>
      <c r="E38" s="110" t="s">
        <v>78</v>
      </c>
      <c r="F38" s="111">
        <v>1</v>
      </c>
      <c r="G38" s="112">
        <v>250.48</v>
      </c>
      <c r="H38" s="113"/>
      <c r="I38" s="110" t="s">
        <v>233</v>
      </c>
      <c r="J38" s="113" t="s">
        <v>234</v>
      </c>
      <c r="K38" s="114" t="s">
        <v>235</v>
      </c>
      <c r="L38" s="115">
        <v>45859</v>
      </c>
      <c r="M38" s="118">
        <f>G38/F38/100</f>
        <v>2.5047999999999999</v>
      </c>
    </row>
    <row r="39" spans="1:13" ht="60" x14ac:dyDescent="0.25">
      <c r="A39" s="109" t="s">
        <v>75</v>
      </c>
      <c r="B39" s="110" t="s">
        <v>75</v>
      </c>
      <c r="C39" s="110" t="s">
        <v>76</v>
      </c>
      <c r="D39" s="110" t="s">
        <v>77</v>
      </c>
      <c r="E39" s="110" t="s">
        <v>78</v>
      </c>
      <c r="F39" s="111">
        <v>1</v>
      </c>
      <c r="G39" s="112">
        <v>256.66000000000003</v>
      </c>
      <c r="H39" s="113"/>
      <c r="I39" s="110" t="s">
        <v>79</v>
      </c>
      <c r="J39" s="113" t="s">
        <v>80</v>
      </c>
      <c r="K39" s="114" t="s">
        <v>81</v>
      </c>
      <c r="L39" s="115">
        <v>44313</v>
      </c>
      <c r="M39" s="118">
        <f>G39/F39/100</f>
        <v>2.5666000000000002</v>
      </c>
    </row>
    <row r="40" spans="1:13" ht="60" x14ac:dyDescent="0.25">
      <c r="A40" s="109" t="s">
        <v>75</v>
      </c>
      <c r="B40" s="110" t="s">
        <v>75</v>
      </c>
      <c r="C40" s="110" t="s">
        <v>82</v>
      </c>
      <c r="D40" s="110" t="s">
        <v>77</v>
      </c>
      <c r="E40" s="110" t="s">
        <v>78</v>
      </c>
      <c r="F40" s="111">
        <v>1</v>
      </c>
      <c r="G40" s="112">
        <v>256.66000000000003</v>
      </c>
      <c r="H40" s="113"/>
      <c r="I40" s="110" t="s">
        <v>79</v>
      </c>
      <c r="J40" s="113" t="s">
        <v>80</v>
      </c>
      <c r="K40" s="114" t="s">
        <v>83</v>
      </c>
      <c r="L40" s="115">
        <v>44313</v>
      </c>
      <c r="M40" s="120">
        <f>G40/F40/100</f>
        <v>2.5666000000000002</v>
      </c>
    </row>
    <row r="41" spans="1:13" ht="60" x14ac:dyDescent="0.25">
      <c r="A41" s="109" t="s">
        <v>75</v>
      </c>
      <c r="B41" s="110" t="s">
        <v>75</v>
      </c>
      <c r="C41" s="110" t="s">
        <v>84</v>
      </c>
      <c r="D41" s="110" t="s">
        <v>77</v>
      </c>
      <c r="E41" s="110" t="s">
        <v>78</v>
      </c>
      <c r="F41" s="111">
        <v>1</v>
      </c>
      <c r="G41" s="112">
        <v>128.33000000000001</v>
      </c>
      <c r="H41" s="113"/>
      <c r="I41" s="110" t="s">
        <v>79</v>
      </c>
      <c r="J41" s="113" t="s">
        <v>80</v>
      </c>
      <c r="K41" s="114" t="s">
        <v>85</v>
      </c>
      <c r="L41" s="115">
        <v>44313</v>
      </c>
      <c r="M41" s="121">
        <f>G41/F41/50</f>
        <v>2.5666000000000002</v>
      </c>
    </row>
    <row r="42" spans="1:13" ht="60" x14ac:dyDescent="0.25">
      <c r="A42" s="109" t="s">
        <v>75</v>
      </c>
      <c r="B42" s="110" t="s">
        <v>75</v>
      </c>
      <c r="C42" s="110" t="s">
        <v>86</v>
      </c>
      <c r="D42" s="110" t="s">
        <v>77</v>
      </c>
      <c r="E42" s="110" t="s">
        <v>78</v>
      </c>
      <c r="F42" s="111">
        <v>1</v>
      </c>
      <c r="G42" s="112">
        <v>128.33000000000001</v>
      </c>
      <c r="H42" s="113"/>
      <c r="I42" s="110" t="s">
        <v>79</v>
      </c>
      <c r="J42" s="113" t="s">
        <v>80</v>
      </c>
      <c r="K42" s="114" t="s">
        <v>87</v>
      </c>
      <c r="L42" s="115">
        <v>44313</v>
      </c>
      <c r="M42" s="118">
        <f>G42/F42/50</f>
        <v>2.5666000000000002</v>
      </c>
    </row>
    <row r="43" spans="1:13" ht="75" x14ac:dyDescent="0.25">
      <c r="A43" s="109" t="s">
        <v>75</v>
      </c>
      <c r="B43" s="110" t="s">
        <v>113</v>
      </c>
      <c r="C43" s="110" t="s">
        <v>114</v>
      </c>
      <c r="D43" s="110" t="s">
        <v>115</v>
      </c>
      <c r="E43" s="110" t="s">
        <v>78</v>
      </c>
      <c r="F43" s="111">
        <v>1</v>
      </c>
      <c r="G43" s="112">
        <v>256.66000000000003</v>
      </c>
      <c r="H43" s="113"/>
      <c r="I43" s="110" t="s">
        <v>116</v>
      </c>
      <c r="J43" s="113" t="s">
        <v>117</v>
      </c>
      <c r="K43" s="114" t="s">
        <v>118</v>
      </c>
      <c r="L43" s="115">
        <v>44273</v>
      </c>
      <c r="M43" s="121">
        <f>G43/F43/100</f>
        <v>2.5666000000000002</v>
      </c>
    </row>
    <row r="44" spans="1:13" ht="75" x14ac:dyDescent="0.25">
      <c r="A44" s="109" t="s">
        <v>75</v>
      </c>
      <c r="B44" s="110" t="s">
        <v>113</v>
      </c>
      <c r="C44" s="110" t="s">
        <v>119</v>
      </c>
      <c r="D44" s="110" t="s">
        <v>115</v>
      </c>
      <c r="E44" s="110" t="s">
        <v>78</v>
      </c>
      <c r="F44" s="111">
        <v>1</v>
      </c>
      <c r="G44" s="112">
        <v>128.33000000000001</v>
      </c>
      <c r="H44" s="113"/>
      <c r="I44" s="110" t="s">
        <v>116</v>
      </c>
      <c r="J44" s="113" t="s">
        <v>117</v>
      </c>
      <c r="K44" s="114" t="s">
        <v>120</v>
      </c>
      <c r="L44" s="115">
        <v>44273</v>
      </c>
      <c r="M44" s="118">
        <f>G44/F44/50</f>
        <v>2.5666000000000002</v>
      </c>
    </row>
    <row r="45" spans="1:13" ht="60" x14ac:dyDescent="0.25">
      <c r="A45" s="109" t="s">
        <v>75</v>
      </c>
      <c r="B45" s="110" t="s">
        <v>123</v>
      </c>
      <c r="C45" s="110" t="s">
        <v>124</v>
      </c>
      <c r="D45" s="110" t="s">
        <v>125</v>
      </c>
      <c r="E45" s="110" t="s">
        <v>78</v>
      </c>
      <c r="F45" s="111">
        <v>1</v>
      </c>
      <c r="G45" s="112">
        <v>256.66000000000003</v>
      </c>
      <c r="H45" s="113"/>
      <c r="I45" s="110" t="s">
        <v>126</v>
      </c>
      <c r="J45" s="113" t="s">
        <v>127</v>
      </c>
      <c r="K45" s="114" t="s">
        <v>128</v>
      </c>
      <c r="L45" s="115">
        <v>44412</v>
      </c>
      <c r="M45" s="120">
        <f>G45/F45/100</f>
        <v>2.5666000000000002</v>
      </c>
    </row>
    <row r="46" spans="1:13" ht="90" x14ac:dyDescent="0.25">
      <c r="A46" s="109" t="s">
        <v>75</v>
      </c>
      <c r="B46" s="110" t="s">
        <v>75</v>
      </c>
      <c r="C46" s="110" t="s">
        <v>82</v>
      </c>
      <c r="D46" s="110" t="s">
        <v>129</v>
      </c>
      <c r="E46" s="110" t="s">
        <v>78</v>
      </c>
      <c r="F46" s="111">
        <v>1</v>
      </c>
      <c r="G46" s="112">
        <v>256.66000000000003</v>
      </c>
      <c r="H46" s="113"/>
      <c r="I46" s="110" t="s">
        <v>130</v>
      </c>
      <c r="J46" s="113" t="s">
        <v>131</v>
      </c>
      <c r="K46" s="114" t="s">
        <v>132</v>
      </c>
      <c r="L46" s="115">
        <v>44992</v>
      </c>
      <c r="M46" s="118">
        <f>G46/F46/100</f>
        <v>2.5666000000000002</v>
      </c>
    </row>
    <row r="47" spans="1:13" ht="90" x14ac:dyDescent="0.25">
      <c r="A47" s="109" t="s">
        <v>75</v>
      </c>
      <c r="B47" s="110" t="s">
        <v>75</v>
      </c>
      <c r="C47" s="110" t="s">
        <v>133</v>
      </c>
      <c r="D47" s="110" t="s">
        <v>129</v>
      </c>
      <c r="E47" s="110" t="s">
        <v>78</v>
      </c>
      <c r="F47" s="111">
        <v>1</v>
      </c>
      <c r="G47" s="112">
        <v>256.66000000000003</v>
      </c>
      <c r="H47" s="113"/>
      <c r="I47" s="110" t="s">
        <v>130</v>
      </c>
      <c r="J47" s="113" t="s">
        <v>131</v>
      </c>
      <c r="K47" s="114" t="s">
        <v>134</v>
      </c>
      <c r="L47" s="115">
        <v>44992</v>
      </c>
      <c r="M47" s="118">
        <f>G47/F47/100</f>
        <v>2.5666000000000002</v>
      </c>
    </row>
    <row r="48" spans="1:13" ht="90" x14ac:dyDescent="0.25">
      <c r="A48" s="109" t="s">
        <v>75</v>
      </c>
      <c r="B48" s="110" t="s">
        <v>75</v>
      </c>
      <c r="C48" s="110" t="s">
        <v>135</v>
      </c>
      <c r="D48" s="110" t="s">
        <v>129</v>
      </c>
      <c r="E48" s="110" t="s">
        <v>78</v>
      </c>
      <c r="F48" s="111">
        <v>1</v>
      </c>
      <c r="G48" s="112">
        <v>256.66000000000003</v>
      </c>
      <c r="H48" s="113"/>
      <c r="I48" s="110" t="s">
        <v>130</v>
      </c>
      <c r="J48" s="113" t="s">
        <v>131</v>
      </c>
      <c r="K48" s="114" t="s">
        <v>136</v>
      </c>
      <c r="L48" s="115">
        <v>44992</v>
      </c>
      <c r="M48" s="118">
        <f>G48/F48/100</f>
        <v>2.5666000000000002</v>
      </c>
    </row>
    <row r="49" spans="1:13" ht="75" x14ac:dyDescent="0.25">
      <c r="A49" s="109" t="s">
        <v>75</v>
      </c>
      <c r="B49" s="110" t="s">
        <v>75</v>
      </c>
      <c r="C49" s="110" t="s">
        <v>161</v>
      </c>
      <c r="D49" s="110" t="s">
        <v>162</v>
      </c>
      <c r="E49" s="110" t="s">
        <v>78</v>
      </c>
      <c r="F49" s="111">
        <v>1</v>
      </c>
      <c r="G49" s="112">
        <v>256.66000000000003</v>
      </c>
      <c r="H49" s="113"/>
      <c r="I49" s="110" t="s">
        <v>163</v>
      </c>
      <c r="J49" s="113" t="s">
        <v>164</v>
      </c>
      <c r="K49" s="114" t="s">
        <v>165</v>
      </c>
      <c r="L49" s="115">
        <v>45121</v>
      </c>
      <c r="M49" s="120">
        <f>G49/F49/100</f>
        <v>2.5666000000000002</v>
      </c>
    </row>
    <row r="50" spans="1:13" ht="75" x14ac:dyDescent="0.25">
      <c r="A50" s="109" t="s">
        <v>75</v>
      </c>
      <c r="B50" s="110" t="s">
        <v>113</v>
      </c>
      <c r="C50" s="110" t="s">
        <v>184</v>
      </c>
      <c r="D50" s="110" t="s">
        <v>115</v>
      </c>
      <c r="E50" s="110" t="s">
        <v>78</v>
      </c>
      <c r="F50" s="111">
        <v>1</v>
      </c>
      <c r="G50" s="112">
        <v>128.33000000000001</v>
      </c>
      <c r="H50" s="113"/>
      <c r="I50" s="110" t="s">
        <v>181</v>
      </c>
      <c r="J50" s="113" t="s">
        <v>182</v>
      </c>
      <c r="K50" s="114" t="s">
        <v>185</v>
      </c>
      <c r="L50" s="115">
        <v>45253</v>
      </c>
      <c r="M50" s="118">
        <f>G50/F50/50</f>
        <v>2.5666000000000002</v>
      </c>
    </row>
    <row r="51" spans="1:13" ht="75" x14ac:dyDescent="0.25">
      <c r="A51" s="109" t="s">
        <v>75</v>
      </c>
      <c r="B51" s="110" t="s">
        <v>113</v>
      </c>
      <c r="C51" s="110" t="s">
        <v>186</v>
      </c>
      <c r="D51" s="110" t="s">
        <v>115</v>
      </c>
      <c r="E51" s="110" t="s">
        <v>78</v>
      </c>
      <c r="F51" s="111">
        <v>1</v>
      </c>
      <c r="G51" s="112">
        <v>256.66000000000003</v>
      </c>
      <c r="H51" s="113"/>
      <c r="I51" s="110" t="s">
        <v>181</v>
      </c>
      <c r="J51" s="113" t="s">
        <v>182</v>
      </c>
      <c r="K51" s="114" t="s">
        <v>187</v>
      </c>
      <c r="L51" s="115">
        <v>45253</v>
      </c>
      <c r="M51" s="119">
        <f>G51/F51/100</f>
        <v>2.5666000000000002</v>
      </c>
    </row>
    <row r="52" spans="1:13" ht="75" x14ac:dyDescent="0.25">
      <c r="A52" s="109" t="s">
        <v>75</v>
      </c>
      <c r="B52" s="110" t="s">
        <v>208</v>
      </c>
      <c r="C52" s="110" t="s">
        <v>82</v>
      </c>
      <c r="D52" s="110" t="s">
        <v>209</v>
      </c>
      <c r="E52" s="110" t="s">
        <v>78</v>
      </c>
      <c r="F52" s="111">
        <v>1</v>
      </c>
      <c r="G52" s="112">
        <v>256.66000000000003</v>
      </c>
      <c r="H52" s="113"/>
      <c r="I52" s="110" t="s">
        <v>210</v>
      </c>
      <c r="J52" s="113" t="s">
        <v>211</v>
      </c>
      <c r="K52" s="114" t="s">
        <v>212</v>
      </c>
      <c r="L52" s="115">
        <v>45649</v>
      </c>
      <c r="M52" s="118">
        <f>G52/F52/100</f>
        <v>2.5666000000000002</v>
      </c>
    </row>
    <row r="53" spans="1:13" ht="75" x14ac:dyDescent="0.25">
      <c r="A53" s="109" t="s">
        <v>75</v>
      </c>
      <c r="B53" s="110" t="s">
        <v>75</v>
      </c>
      <c r="C53" s="110" t="s">
        <v>86</v>
      </c>
      <c r="D53" s="110" t="s">
        <v>218</v>
      </c>
      <c r="E53" s="110" t="s">
        <v>78</v>
      </c>
      <c r="F53" s="111">
        <v>1</v>
      </c>
      <c r="G53" s="112">
        <v>128.33000000000001</v>
      </c>
      <c r="H53" s="113"/>
      <c r="I53" s="110" t="s">
        <v>79</v>
      </c>
      <c r="J53" s="113" t="s">
        <v>219</v>
      </c>
      <c r="K53" s="114" t="s">
        <v>87</v>
      </c>
      <c r="L53" s="115">
        <v>45742</v>
      </c>
      <c r="M53" s="121">
        <f>G53/F53/50</f>
        <v>2.5666000000000002</v>
      </c>
    </row>
    <row r="54" spans="1:13" ht="75" x14ac:dyDescent="0.25">
      <c r="A54" s="109" t="s">
        <v>75</v>
      </c>
      <c r="B54" s="110" t="s">
        <v>75</v>
      </c>
      <c r="C54" s="110" t="s">
        <v>82</v>
      </c>
      <c r="D54" s="110" t="s">
        <v>218</v>
      </c>
      <c r="E54" s="110" t="s">
        <v>78</v>
      </c>
      <c r="F54" s="111">
        <v>1</v>
      </c>
      <c r="G54" s="112">
        <v>256.66000000000003</v>
      </c>
      <c r="H54" s="113"/>
      <c r="I54" s="110" t="s">
        <v>79</v>
      </c>
      <c r="J54" s="113" t="s">
        <v>219</v>
      </c>
      <c r="K54" s="114" t="s">
        <v>83</v>
      </c>
      <c r="L54" s="115">
        <v>45742</v>
      </c>
      <c r="M54" s="118">
        <f>G54/F54/100</f>
        <v>2.5666000000000002</v>
      </c>
    </row>
    <row r="55" spans="1:13" ht="75" x14ac:dyDescent="0.25">
      <c r="A55" s="109" t="s">
        <v>75</v>
      </c>
      <c r="B55" s="110" t="s">
        <v>75</v>
      </c>
      <c r="C55" s="110" t="s">
        <v>220</v>
      </c>
      <c r="D55" s="110" t="s">
        <v>218</v>
      </c>
      <c r="E55" s="110" t="s">
        <v>78</v>
      </c>
      <c r="F55" s="111">
        <v>1</v>
      </c>
      <c r="G55" s="112">
        <v>128.33000000000001</v>
      </c>
      <c r="H55" s="113"/>
      <c r="I55" s="110" t="s">
        <v>79</v>
      </c>
      <c r="J55" s="113" t="s">
        <v>219</v>
      </c>
      <c r="K55" s="114" t="s">
        <v>85</v>
      </c>
      <c r="L55" s="115">
        <v>45742</v>
      </c>
      <c r="M55" s="120">
        <f>G55/F55/50</f>
        <v>2.5666000000000002</v>
      </c>
    </row>
    <row r="56" spans="1:13" ht="75" x14ac:dyDescent="0.25">
      <c r="A56" s="109" t="s">
        <v>75</v>
      </c>
      <c r="B56" s="110" t="s">
        <v>75</v>
      </c>
      <c r="C56" s="110" t="s">
        <v>172</v>
      </c>
      <c r="D56" s="110" t="s">
        <v>218</v>
      </c>
      <c r="E56" s="110" t="s">
        <v>78</v>
      </c>
      <c r="F56" s="111">
        <v>1</v>
      </c>
      <c r="G56" s="112">
        <v>256.66000000000003</v>
      </c>
      <c r="H56" s="113"/>
      <c r="I56" s="110" t="s">
        <v>79</v>
      </c>
      <c r="J56" s="113" t="s">
        <v>219</v>
      </c>
      <c r="K56" s="114" t="s">
        <v>81</v>
      </c>
      <c r="L56" s="115">
        <v>45742</v>
      </c>
      <c r="M56" s="118">
        <f>G56/F56/100</f>
        <v>2.5666000000000002</v>
      </c>
    </row>
    <row r="57" spans="1:13" ht="90" x14ac:dyDescent="0.25">
      <c r="A57" s="109" t="s">
        <v>75</v>
      </c>
      <c r="B57" s="110" t="s">
        <v>75</v>
      </c>
      <c r="C57" s="110" t="s">
        <v>161</v>
      </c>
      <c r="D57" s="110" t="s">
        <v>221</v>
      </c>
      <c r="E57" s="110" t="s">
        <v>78</v>
      </c>
      <c r="F57" s="111">
        <v>1</v>
      </c>
      <c r="G57" s="112">
        <v>256.66000000000003</v>
      </c>
      <c r="H57" s="113"/>
      <c r="I57" s="110" t="s">
        <v>222</v>
      </c>
      <c r="J57" s="113" t="s">
        <v>223</v>
      </c>
      <c r="K57" s="114" t="s">
        <v>224</v>
      </c>
      <c r="L57" s="115">
        <v>45750</v>
      </c>
      <c r="M57" s="118">
        <f>G57/F57/100</f>
        <v>2.5666000000000002</v>
      </c>
    </row>
    <row r="58" spans="1:13" ht="75" x14ac:dyDescent="0.25">
      <c r="A58" s="109" t="s">
        <v>75</v>
      </c>
      <c r="B58" s="110" t="s">
        <v>113</v>
      </c>
      <c r="C58" s="110" t="s">
        <v>121</v>
      </c>
      <c r="D58" s="110" t="s">
        <v>115</v>
      </c>
      <c r="E58" s="110" t="s">
        <v>78</v>
      </c>
      <c r="F58" s="111">
        <v>1</v>
      </c>
      <c r="G58" s="112">
        <v>102.67</v>
      </c>
      <c r="H58" s="113"/>
      <c r="I58" s="110" t="s">
        <v>116</v>
      </c>
      <c r="J58" s="113" t="s">
        <v>117</v>
      </c>
      <c r="K58" s="114" t="s">
        <v>122</v>
      </c>
      <c r="L58" s="115">
        <v>44273</v>
      </c>
      <c r="M58" s="118">
        <f>G58/F58/40</f>
        <v>2.5667499999999999</v>
      </c>
    </row>
    <row r="59" spans="1:13" ht="75" x14ac:dyDescent="0.25">
      <c r="A59" s="109" t="s">
        <v>75</v>
      </c>
      <c r="B59" s="110" t="s">
        <v>113</v>
      </c>
      <c r="C59" s="110" t="s">
        <v>180</v>
      </c>
      <c r="D59" s="110" t="s">
        <v>115</v>
      </c>
      <c r="E59" s="110" t="s">
        <v>78</v>
      </c>
      <c r="F59" s="111">
        <v>1</v>
      </c>
      <c r="G59" s="112">
        <v>102.67</v>
      </c>
      <c r="H59" s="113"/>
      <c r="I59" s="110" t="s">
        <v>181</v>
      </c>
      <c r="J59" s="113" t="s">
        <v>182</v>
      </c>
      <c r="K59" s="114" t="s">
        <v>183</v>
      </c>
      <c r="L59" s="115">
        <v>45253</v>
      </c>
      <c r="M59" s="118">
        <f>G59/F59/40</f>
        <v>2.5667499999999999</v>
      </c>
    </row>
    <row r="60" spans="1:13" ht="60" x14ac:dyDescent="0.25">
      <c r="A60" s="109" t="s">
        <v>75</v>
      </c>
      <c r="B60" s="110" t="s">
        <v>254</v>
      </c>
      <c r="C60" s="110" t="s">
        <v>255</v>
      </c>
      <c r="D60" s="110" t="s">
        <v>256</v>
      </c>
      <c r="E60" s="110" t="s">
        <v>78</v>
      </c>
      <c r="F60" s="111">
        <v>1</v>
      </c>
      <c r="G60" s="112">
        <v>265.64999999999998</v>
      </c>
      <c r="H60" s="113"/>
      <c r="I60" s="110" t="s">
        <v>257</v>
      </c>
      <c r="J60" s="113" t="s">
        <v>258</v>
      </c>
      <c r="K60" s="114" t="s">
        <v>259</v>
      </c>
      <c r="L60" s="115">
        <v>46069</v>
      </c>
      <c r="M60" s="118">
        <f>G60/F60/100</f>
        <v>2.6564999999999999</v>
      </c>
    </row>
    <row r="61" spans="1:13" ht="75" x14ac:dyDescent="0.25">
      <c r="A61" s="109" t="s">
        <v>75</v>
      </c>
      <c r="B61" s="110" t="s">
        <v>75</v>
      </c>
      <c r="C61" s="110" t="s">
        <v>242</v>
      </c>
      <c r="D61" s="110" t="s">
        <v>243</v>
      </c>
      <c r="E61" s="110" t="s">
        <v>78</v>
      </c>
      <c r="F61" s="111">
        <v>1</v>
      </c>
      <c r="G61" s="112">
        <v>132.83000000000001</v>
      </c>
      <c r="H61" s="113"/>
      <c r="I61" s="110" t="s">
        <v>244</v>
      </c>
      <c r="J61" s="113" t="s">
        <v>245</v>
      </c>
      <c r="K61" s="114" t="s">
        <v>246</v>
      </c>
      <c r="L61" s="115">
        <v>45987</v>
      </c>
      <c r="M61" s="118">
        <f>G61/F61/50</f>
        <v>2.6566000000000001</v>
      </c>
    </row>
    <row r="62" spans="1:13" ht="75" x14ac:dyDescent="0.25">
      <c r="A62" s="109" t="s">
        <v>75</v>
      </c>
      <c r="B62" s="110" t="s">
        <v>75</v>
      </c>
      <c r="C62" s="110" t="s">
        <v>247</v>
      </c>
      <c r="D62" s="110" t="s">
        <v>248</v>
      </c>
      <c r="E62" s="110" t="s">
        <v>78</v>
      </c>
      <c r="F62" s="111">
        <v>1</v>
      </c>
      <c r="G62" s="112">
        <v>132.83000000000001</v>
      </c>
      <c r="H62" s="113"/>
      <c r="I62" s="110" t="s">
        <v>244</v>
      </c>
      <c r="J62" s="113" t="s">
        <v>249</v>
      </c>
      <c r="K62" s="114" t="s">
        <v>250</v>
      </c>
      <c r="L62" s="115">
        <v>45996</v>
      </c>
      <c r="M62" s="118">
        <f>G62/F62/50</f>
        <v>2.6566000000000001</v>
      </c>
    </row>
    <row r="63" spans="1:13" ht="60" x14ac:dyDescent="0.25">
      <c r="A63" s="109" t="s">
        <v>75</v>
      </c>
      <c r="B63" s="110" t="s">
        <v>261</v>
      </c>
      <c r="C63" s="110" t="s">
        <v>262</v>
      </c>
      <c r="D63" s="110" t="s">
        <v>263</v>
      </c>
      <c r="E63" s="110" t="s">
        <v>78</v>
      </c>
      <c r="F63" s="111">
        <v>1</v>
      </c>
      <c r="G63" s="112">
        <v>265.66000000000003</v>
      </c>
      <c r="H63" s="113"/>
      <c r="I63" s="110" t="s">
        <v>264</v>
      </c>
      <c r="J63" s="113" t="s">
        <v>265</v>
      </c>
      <c r="K63" s="114" t="s">
        <v>266</v>
      </c>
      <c r="L63" s="115">
        <v>46121</v>
      </c>
      <c r="M63" s="118">
        <f>G63/F63/100</f>
        <v>2.6566000000000001</v>
      </c>
    </row>
    <row r="64" spans="1:13" ht="75" x14ac:dyDescent="0.25">
      <c r="A64" s="109" t="s">
        <v>75</v>
      </c>
      <c r="B64" s="110" t="s">
        <v>75</v>
      </c>
      <c r="C64" s="110" t="s">
        <v>251</v>
      </c>
      <c r="D64" s="110" t="s">
        <v>162</v>
      </c>
      <c r="E64" s="110" t="s">
        <v>78</v>
      </c>
      <c r="F64" s="111">
        <v>1</v>
      </c>
      <c r="G64" s="112">
        <v>110.47</v>
      </c>
      <c r="H64" s="113"/>
      <c r="I64" s="110" t="s">
        <v>163</v>
      </c>
      <c r="J64" s="113" t="s">
        <v>252</v>
      </c>
      <c r="K64" s="114" t="s">
        <v>253</v>
      </c>
      <c r="L64" s="115">
        <v>46035</v>
      </c>
      <c r="M64" s="118">
        <f>G64/F64/40</f>
        <v>2.7617500000000001</v>
      </c>
    </row>
    <row r="65" spans="1:13" ht="60" x14ac:dyDescent="0.25">
      <c r="A65" s="109" t="s">
        <v>75</v>
      </c>
      <c r="B65" s="110" t="s">
        <v>75</v>
      </c>
      <c r="C65" s="110" t="s">
        <v>268</v>
      </c>
      <c r="D65" s="110" t="s">
        <v>162</v>
      </c>
      <c r="E65" s="110" t="s">
        <v>78</v>
      </c>
      <c r="F65" s="111">
        <v>1</v>
      </c>
      <c r="G65" s="112">
        <v>110.47</v>
      </c>
      <c r="H65" s="113"/>
      <c r="I65" s="110" t="s">
        <v>269</v>
      </c>
      <c r="J65" s="113" t="s">
        <v>270</v>
      </c>
      <c r="K65" s="114" t="s">
        <v>271</v>
      </c>
      <c r="L65" s="115">
        <v>45902</v>
      </c>
      <c r="M65" s="120">
        <f>G65/F65/40</f>
        <v>2.7617500000000001</v>
      </c>
    </row>
    <row r="66" spans="1:13" ht="60" x14ac:dyDescent="0.25">
      <c r="A66" s="109" t="s">
        <v>75</v>
      </c>
      <c r="B66" s="110" t="s">
        <v>225</v>
      </c>
      <c r="C66" s="110" t="s">
        <v>226</v>
      </c>
      <c r="D66" s="110" t="s">
        <v>227</v>
      </c>
      <c r="E66" s="110" t="s">
        <v>78</v>
      </c>
      <c r="F66" s="111">
        <v>15</v>
      </c>
      <c r="G66" s="112">
        <v>168.98</v>
      </c>
      <c r="H66" s="113"/>
      <c r="I66" s="110" t="s">
        <v>228</v>
      </c>
      <c r="J66" s="113" t="s">
        <v>229</v>
      </c>
      <c r="K66" s="114" t="s">
        <v>230</v>
      </c>
      <c r="L66" s="115">
        <v>45840</v>
      </c>
      <c r="M66" s="118">
        <f>G66/F66/4</f>
        <v>2.8163333333333331</v>
      </c>
    </row>
    <row r="67" spans="1:13" ht="60" x14ac:dyDescent="0.25">
      <c r="A67" s="109" t="s">
        <v>75</v>
      </c>
      <c r="B67" s="110" t="s">
        <v>75</v>
      </c>
      <c r="C67" s="110" t="s">
        <v>251</v>
      </c>
      <c r="D67" s="110" t="s">
        <v>162</v>
      </c>
      <c r="E67" s="110" t="s">
        <v>78</v>
      </c>
      <c r="F67" s="111">
        <v>1</v>
      </c>
      <c r="G67" s="112">
        <v>114.89</v>
      </c>
      <c r="H67" s="113"/>
      <c r="I67" s="110" t="s">
        <v>163</v>
      </c>
      <c r="J67" s="113" t="s">
        <v>272</v>
      </c>
      <c r="K67" s="114" t="s">
        <v>253</v>
      </c>
      <c r="L67" s="115">
        <v>46149</v>
      </c>
      <c r="M67" s="119">
        <f>G67/F67/40</f>
        <v>2.8722500000000002</v>
      </c>
    </row>
    <row r="68" spans="1:13" ht="60" x14ac:dyDescent="0.25">
      <c r="A68" s="109" t="s">
        <v>75</v>
      </c>
      <c r="B68" s="110" t="s">
        <v>75</v>
      </c>
      <c r="C68" s="110" t="s">
        <v>268</v>
      </c>
      <c r="D68" s="110" t="s">
        <v>162</v>
      </c>
      <c r="E68" s="110" t="s">
        <v>78</v>
      </c>
      <c r="F68" s="111">
        <v>1</v>
      </c>
      <c r="G68" s="112">
        <v>114.89</v>
      </c>
      <c r="H68" s="113"/>
      <c r="I68" s="110" t="s">
        <v>269</v>
      </c>
      <c r="J68" s="113" t="s">
        <v>272</v>
      </c>
      <c r="K68" s="114" t="s">
        <v>271</v>
      </c>
      <c r="L68" s="115">
        <v>46149</v>
      </c>
      <c r="M68" s="118">
        <f>G68/F68/40</f>
        <v>2.8722500000000002</v>
      </c>
    </row>
    <row r="69" spans="1:13" ht="60" x14ac:dyDescent="0.25">
      <c r="A69" s="109" t="s">
        <v>75</v>
      </c>
      <c r="B69" s="110" t="s">
        <v>225</v>
      </c>
      <c r="C69" s="110" t="s">
        <v>226</v>
      </c>
      <c r="D69" s="110" t="s">
        <v>227</v>
      </c>
      <c r="E69" s="110" t="s">
        <v>78</v>
      </c>
      <c r="F69" s="111">
        <v>15</v>
      </c>
      <c r="G69" s="112">
        <v>174.15</v>
      </c>
      <c r="H69" s="113"/>
      <c r="I69" s="110" t="s">
        <v>228</v>
      </c>
      <c r="J69" s="113" t="s">
        <v>260</v>
      </c>
      <c r="K69" s="114" t="s">
        <v>230</v>
      </c>
      <c r="L69" s="115">
        <v>46091</v>
      </c>
      <c r="M69" s="121">
        <f>G69/F69/4</f>
        <v>2.9025000000000003</v>
      </c>
    </row>
    <row r="70" spans="1:13" ht="75" x14ac:dyDescent="0.25">
      <c r="A70" s="109" t="s">
        <v>75</v>
      </c>
      <c r="B70" s="110" t="s">
        <v>213</v>
      </c>
      <c r="C70" s="110" t="s">
        <v>214</v>
      </c>
      <c r="D70" s="110" t="s">
        <v>176</v>
      </c>
      <c r="E70" s="110" t="s">
        <v>78</v>
      </c>
      <c r="F70" s="111">
        <v>1</v>
      </c>
      <c r="G70" s="112">
        <v>306.89999999999998</v>
      </c>
      <c r="H70" s="113"/>
      <c r="I70" s="110" t="s">
        <v>215</v>
      </c>
      <c r="J70" s="113" t="s">
        <v>236</v>
      </c>
      <c r="K70" s="114" t="s">
        <v>217</v>
      </c>
      <c r="L70" s="115">
        <v>45861</v>
      </c>
      <c r="M70" s="118">
        <f>G70/F70/100</f>
        <v>3.069</v>
      </c>
    </row>
    <row r="71" spans="1:13" ht="60" x14ac:dyDescent="0.25">
      <c r="A71" s="109" t="s">
        <v>75</v>
      </c>
      <c r="B71" s="110" t="s">
        <v>225</v>
      </c>
      <c r="C71" s="110" t="s">
        <v>237</v>
      </c>
      <c r="D71" s="110" t="s">
        <v>227</v>
      </c>
      <c r="E71" s="110" t="s">
        <v>78</v>
      </c>
      <c r="F71" s="111">
        <v>10</v>
      </c>
      <c r="G71" s="112">
        <v>122.76</v>
      </c>
      <c r="H71" s="113"/>
      <c r="I71" s="110" t="s">
        <v>228</v>
      </c>
      <c r="J71" s="113" t="s">
        <v>238</v>
      </c>
      <c r="K71" s="114" t="s">
        <v>239</v>
      </c>
      <c r="L71" s="115">
        <v>45931</v>
      </c>
      <c r="M71" s="120">
        <f>G71/F71/4</f>
        <v>3.069</v>
      </c>
    </row>
    <row r="72" spans="1:13" ht="75" x14ac:dyDescent="0.25">
      <c r="A72" s="109" t="s">
        <v>75</v>
      </c>
      <c r="B72" s="110" t="s">
        <v>225</v>
      </c>
      <c r="C72" s="110" t="s">
        <v>240</v>
      </c>
      <c r="D72" s="110" t="s">
        <v>227</v>
      </c>
      <c r="E72" s="110" t="s">
        <v>78</v>
      </c>
      <c r="F72" s="111">
        <v>10</v>
      </c>
      <c r="G72" s="112">
        <v>122.76</v>
      </c>
      <c r="H72" s="113"/>
      <c r="I72" s="110" t="s">
        <v>228</v>
      </c>
      <c r="J72" s="113" t="s">
        <v>238</v>
      </c>
      <c r="K72" s="114" t="s">
        <v>241</v>
      </c>
      <c r="L72" s="115">
        <v>45931</v>
      </c>
      <c r="M72" s="118">
        <f>G72/F72/4</f>
        <v>3.069</v>
      </c>
    </row>
    <row r="73" spans="1:13" ht="60" x14ac:dyDescent="0.25">
      <c r="A73" s="109" t="s">
        <v>75</v>
      </c>
      <c r="B73" s="110" t="s">
        <v>174</v>
      </c>
      <c r="C73" s="110" t="s">
        <v>175</v>
      </c>
      <c r="D73" s="110" t="s">
        <v>176</v>
      </c>
      <c r="E73" s="110" t="s">
        <v>78</v>
      </c>
      <c r="F73" s="111">
        <v>1</v>
      </c>
      <c r="G73" s="112">
        <v>306.92</v>
      </c>
      <c r="H73" s="113"/>
      <c r="I73" s="110" t="s">
        <v>177</v>
      </c>
      <c r="J73" s="113" t="s">
        <v>178</v>
      </c>
      <c r="K73" s="114" t="s">
        <v>179</v>
      </c>
      <c r="L73" s="115">
        <v>45237</v>
      </c>
      <c r="M73" s="118">
        <f>G73/F73/100</f>
        <v>3.0692000000000004</v>
      </c>
    </row>
    <row r="74" spans="1:13" ht="75" x14ac:dyDescent="0.25">
      <c r="A74" s="109" t="s">
        <v>75</v>
      </c>
      <c r="B74" s="110" t="s">
        <v>213</v>
      </c>
      <c r="C74" s="110" t="s">
        <v>214</v>
      </c>
      <c r="D74" s="110" t="s">
        <v>176</v>
      </c>
      <c r="E74" s="110" t="s">
        <v>78</v>
      </c>
      <c r="F74" s="111">
        <v>1</v>
      </c>
      <c r="G74" s="112">
        <v>306.92</v>
      </c>
      <c r="H74" s="113"/>
      <c r="I74" s="110" t="s">
        <v>215</v>
      </c>
      <c r="J74" s="113" t="s">
        <v>216</v>
      </c>
      <c r="K74" s="114" t="s">
        <v>217</v>
      </c>
      <c r="L74" s="115">
        <v>45671</v>
      </c>
      <c r="M74" s="118">
        <f>G74/F74/100</f>
        <v>3.0692000000000004</v>
      </c>
    </row>
  </sheetData>
  <autoFilter ref="A1:M74">
    <sortState ref="A2:M74">
      <sortCondition ref="M1:M7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5"/>
  <sheetViews>
    <sheetView workbookViewId="0">
      <selection activeCell="M2" sqref="M2"/>
    </sheetView>
  </sheetViews>
  <sheetFormatPr defaultRowHeight="15" x14ac:dyDescent="0.25"/>
  <cols>
    <col min="1" max="1" width="12.5703125" customWidth="1"/>
    <col min="2" max="2" width="13" customWidth="1"/>
    <col min="3" max="3" width="49" customWidth="1"/>
    <col min="4" max="4" width="50.85546875" customWidth="1"/>
    <col min="10" max="10" width="13.140625" customWidth="1"/>
    <col min="12" max="12" width="13.28515625" customWidth="1"/>
    <col min="13" max="13" width="9.28515625" customWidth="1"/>
  </cols>
  <sheetData>
    <row r="1" spans="1:13" ht="52.5" x14ac:dyDescent="0.25">
      <c r="A1" s="122" t="s">
        <v>63</v>
      </c>
      <c r="B1" s="123" t="s">
        <v>64</v>
      </c>
      <c r="C1" s="123" t="s">
        <v>65</v>
      </c>
      <c r="D1" s="123" t="s">
        <v>66</v>
      </c>
      <c r="E1" s="123" t="s">
        <v>67</v>
      </c>
      <c r="F1" s="123" t="s">
        <v>68</v>
      </c>
      <c r="G1" s="123" t="s">
        <v>69</v>
      </c>
      <c r="H1" s="123" t="s">
        <v>70</v>
      </c>
      <c r="I1" s="123" t="s">
        <v>71</v>
      </c>
      <c r="J1" s="123" t="s">
        <v>72</v>
      </c>
      <c r="K1" s="123" t="s">
        <v>73</v>
      </c>
      <c r="L1" s="124" t="s">
        <v>74</v>
      </c>
      <c r="M1" s="116" t="s">
        <v>273</v>
      </c>
    </row>
    <row r="2" spans="1:13" ht="45" x14ac:dyDescent="0.25">
      <c r="A2" s="125" t="s">
        <v>274</v>
      </c>
      <c r="B2" s="126" t="s">
        <v>275</v>
      </c>
      <c r="C2" s="126" t="s">
        <v>276</v>
      </c>
      <c r="D2" s="126" t="s">
        <v>277</v>
      </c>
      <c r="E2" s="126"/>
      <c r="F2" s="127">
        <v>30</v>
      </c>
      <c r="G2" s="128">
        <v>43.46</v>
      </c>
      <c r="H2" s="129"/>
      <c r="I2" s="126" t="s">
        <v>278</v>
      </c>
      <c r="J2" s="129" t="s">
        <v>279</v>
      </c>
      <c r="K2" s="130" t="s">
        <v>280</v>
      </c>
      <c r="L2" s="131">
        <v>44338</v>
      </c>
      <c r="M2" s="118">
        <f>G2/F2</f>
        <v>1.4486666666666668</v>
      </c>
    </row>
    <row r="3" spans="1:13" ht="60" x14ac:dyDescent="0.25">
      <c r="A3" s="125" t="s">
        <v>274</v>
      </c>
      <c r="B3" s="126" t="s">
        <v>274</v>
      </c>
      <c r="C3" s="126" t="s">
        <v>1051</v>
      </c>
      <c r="D3" s="126" t="s">
        <v>1056</v>
      </c>
      <c r="E3" s="126" t="s">
        <v>284</v>
      </c>
      <c r="F3" s="127">
        <v>90</v>
      </c>
      <c r="G3" s="128">
        <v>159.79</v>
      </c>
      <c r="H3" s="129"/>
      <c r="I3" s="126" t="s">
        <v>1057</v>
      </c>
      <c r="J3" s="129" t="s">
        <v>1058</v>
      </c>
      <c r="K3" s="130" t="s">
        <v>1064</v>
      </c>
      <c r="L3" s="131">
        <v>45569</v>
      </c>
      <c r="M3" s="118">
        <f>G3/F3</f>
        <v>1.7754444444444444</v>
      </c>
    </row>
    <row r="4" spans="1:13" ht="75" x14ac:dyDescent="0.25">
      <c r="A4" s="125" t="s">
        <v>274</v>
      </c>
      <c r="B4" s="126" t="s">
        <v>274</v>
      </c>
      <c r="C4" s="126" t="s">
        <v>1051</v>
      </c>
      <c r="D4" s="126" t="s">
        <v>1078</v>
      </c>
      <c r="E4" s="126" t="s">
        <v>284</v>
      </c>
      <c r="F4" s="127">
        <v>90</v>
      </c>
      <c r="G4" s="128">
        <v>159.79</v>
      </c>
      <c r="H4" s="129"/>
      <c r="I4" s="126" t="s">
        <v>1057</v>
      </c>
      <c r="J4" s="129" t="s">
        <v>1079</v>
      </c>
      <c r="K4" s="130" t="s">
        <v>1084</v>
      </c>
      <c r="L4" s="131">
        <v>45645</v>
      </c>
      <c r="M4" s="118">
        <f>G4/F4</f>
        <v>1.7754444444444444</v>
      </c>
    </row>
    <row r="5" spans="1:13" ht="60" x14ac:dyDescent="0.25">
      <c r="A5" s="125" t="s">
        <v>274</v>
      </c>
      <c r="B5" s="126" t="s">
        <v>274</v>
      </c>
      <c r="C5" s="126" t="s">
        <v>1036</v>
      </c>
      <c r="D5" s="126" t="s">
        <v>1056</v>
      </c>
      <c r="E5" s="126" t="s">
        <v>284</v>
      </c>
      <c r="F5" s="127">
        <v>30</v>
      </c>
      <c r="G5" s="128">
        <v>59.09</v>
      </c>
      <c r="H5" s="129"/>
      <c r="I5" s="126" t="s">
        <v>1057</v>
      </c>
      <c r="J5" s="129" t="s">
        <v>1058</v>
      </c>
      <c r="K5" s="130" t="s">
        <v>1062</v>
      </c>
      <c r="L5" s="131">
        <v>45569</v>
      </c>
      <c r="M5" s="118">
        <f>G5/F5</f>
        <v>1.9696666666666667</v>
      </c>
    </row>
    <row r="6" spans="1:13" ht="75" x14ac:dyDescent="0.25">
      <c r="A6" s="125" t="s">
        <v>274</v>
      </c>
      <c r="B6" s="126" t="s">
        <v>274</v>
      </c>
      <c r="C6" s="126" t="s">
        <v>1036</v>
      </c>
      <c r="D6" s="126" t="s">
        <v>1078</v>
      </c>
      <c r="E6" s="126" t="s">
        <v>284</v>
      </c>
      <c r="F6" s="127">
        <v>30</v>
      </c>
      <c r="G6" s="128">
        <v>59.09</v>
      </c>
      <c r="H6" s="129"/>
      <c r="I6" s="126" t="s">
        <v>1057</v>
      </c>
      <c r="J6" s="129" t="s">
        <v>1079</v>
      </c>
      <c r="K6" s="130" t="s">
        <v>1080</v>
      </c>
      <c r="L6" s="131">
        <v>45645</v>
      </c>
      <c r="M6" s="118">
        <f>G6/F6</f>
        <v>1.9696666666666667</v>
      </c>
    </row>
    <row r="7" spans="1:13" ht="45" x14ac:dyDescent="0.25">
      <c r="A7" s="125" t="s">
        <v>274</v>
      </c>
      <c r="B7" s="126" t="s">
        <v>275</v>
      </c>
      <c r="C7" s="126" t="s">
        <v>281</v>
      </c>
      <c r="D7" s="126" t="s">
        <v>277</v>
      </c>
      <c r="E7" s="126"/>
      <c r="F7" s="127">
        <v>30</v>
      </c>
      <c r="G7" s="128">
        <v>29.56</v>
      </c>
      <c r="H7" s="129"/>
      <c r="I7" s="126" t="s">
        <v>278</v>
      </c>
      <c r="J7" s="129" t="s">
        <v>279</v>
      </c>
      <c r="K7" s="130" t="s">
        <v>282</v>
      </c>
      <c r="L7" s="131">
        <v>44338</v>
      </c>
      <c r="M7" s="118">
        <f>G7/F7*2</f>
        <v>1.9706666666666666</v>
      </c>
    </row>
    <row r="8" spans="1:13" ht="60" x14ac:dyDescent="0.25">
      <c r="A8" s="125" t="s">
        <v>274</v>
      </c>
      <c r="B8" s="126" t="s">
        <v>274</v>
      </c>
      <c r="C8" s="126" t="s">
        <v>276</v>
      </c>
      <c r="D8" s="126" t="s">
        <v>332</v>
      </c>
      <c r="E8" s="126" t="s">
        <v>284</v>
      </c>
      <c r="F8" s="127">
        <v>30</v>
      </c>
      <c r="G8" s="128">
        <v>59.31</v>
      </c>
      <c r="H8" s="129"/>
      <c r="I8" s="126" t="s">
        <v>333</v>
      </c>
      <c r="J8" s="129" t="s">
        <v>279</v>
      </c>
      <c r="K8" s="130" t="s">
        <v>334</v>
      </c>
      <c r="L8" s="131">
        <v>44338</v>
      </c>
      <c r="M8" s="118">
        <f t="shared" ref="M8:M37" si="0">G8/F8</f>
        <v>1.9770000000000001</v>
      </c>
    </row>
    <row r="9" spans="1:13" ht="75" x14ac:dyDescent="0.25">
      <c r="A9" s="125" t="s">
        <v>274</v>
      </c>
      <c r="B9" s="126" t="s">
        <v>274</v>
      </c>
      <c r="C9" s="126" t="s">
        <v>455</v>
      </c>
      <c r="D9" s="126" t="s">
        <v>780</v>
      </c>
      <c r="E9" s="126" t="s">
        <v>284</v>
      </c>
      <c r="F9" s="127">
        <v>30</v>
      </c>
      <c r="G9" s="128">
        <v>59.31</v>
      </c>
      <c r="H9" s="129"/>
      <c r="I9" s="126" t="s">
        <v>333</v>
      </c>
      <c r="J9" s="129" t="s">
        <v>781</v>
      </c>
      <c r="K9" s="130" t="s">
        <v>782</v>
      </c>
      <c r="L9" s="131">
        <v>44883</v>
      </c>
      <c r="M9" s="118">
        <f t="shared" si="0"/>
        <v>1.9770000000000001</v>
      </c>
    </row>
    <row r="10" spans="1:13" ht="60" x14ac:dyDescent="0.25">
      <c r="A10" s="125" t="s">
        <v>274</v>
      </c>
      <c r="B10" s="126" t="s">
        <v>274</v>
      </c>
      <c r="C10" s="126" t="s">
        <v>455</v>
      </c>
      <c r="D10" s="126" t="s">
        <v>784</v>
      </c>
      <c r="E10" s="126" t="s">
        <v>284</v>
      </c>
      <c r="F10" s="127">
        <v>30</v>
      </c>
      <c r="G10" s="128">
        <v>59.31</v>
      </c>
      <c r="H10" s="129"/>
      <c r="I10" s="126" t="s">
        <v>333</v>
      </c>
      <c r="J10" s="129" t="s">
        <v>781</v>
      </c>
      <c r="K10" s="130" t="s">
        <v>334</v>
      </c>
      <c r="L10" s="131">
        <v>44883</v>
      </c>
      <c r="M10" s="118">
        <f t="shared" si="0"/>
        <v>1.9770000000000001</v>
      </c>
    </row>
    <row r="11" spans="1:13" ht="75" x14ac:dyDescent="0.25">
      <c r="A11" s="125" t="s">
        <v>274</v>
      </c>
      <c r="B11" s="126" t="s">
        <v>274</v>
      </c>
      <c r="C11" s="126" t="s">
        <v>455</v>
      </c>
      <c r="D11" s="126" t="s">
        <v>780</v>
      </c>
      <c r="E11" s="126" t="s">
        <v>284</v>
      </c>
      <c r="F11" s="127">
        <v>30</v>
      </c>
      <c r="G11" s="128">
        <v>59.31</v>
      </c>
      <c r="H11" s="129"/>
      <c r="I11" s="126" t="s">
        <v>1024</v>
      </c>
      <c r="J11" s="129" t="s">
        <v>1025</v>
      </c>
      <c r="K11" s="130" t="s">
        <v>1027</v>
      </c>
      <c r="L11" s="131">
        <v>45460</v>
      </c>
      <c r="M11" s="118">
        <f t="shared" si="0"/>
        <v>1.9770000000000001</v>
      </c>
    </row>
    <row r="12" spans="1:13" ht="60" x14ac:dyDescent="0.25">
      <c r="A12" s="125" t="s">
        <v>274</v>
      </c>
      <c r="B12" s="126" t="s">
        <v>274</v>
      </c>
      <c r="C12" s="126" t="s">
        <v>336</v>
      </c>
      <c r="D12" s="126" t="s">
        <v>332</v>
      </c>
      <c r="E12" s="126" t="s">
        <v>284</v>
      </c>
      <c r="F12" s="127">
        <v>30</v>
      </c>
      <c r="G12" s="128">
        <v>59.86</v>
      </c>
      <c r="H12" s="129"/>
      <c r="I12" s="126" t="s">
        <v>333</v>
      </c>
      <c r="J12" s="129" t="s">
        <v>279</v>
      </c>
      <c r="K12" s="130" t="s">
        <v>337</v>
      </c>
      <c r="L12" s="131">
        <v>44338</v>
      </c>
      <c r="M12" s="118">
        <f t="shared" si="0"/>
        <v>1.9953333333333334</v>
      </c>
    </row>
    <row r="13" spans="1:13" ht="60" x14ac:dyDescent="0.25">
      <c r="A13" s="125" t="s">
        <v>274</v>
      </c>
      <c r="B13" s="126" t="s">
        <v>1099</v>
      </c>
      <c r="C13" s="126" t="s">
        <v>276</v>
      </c>
      <c r="D13" s="126" t="s">
        <v>1100</v>
      </c>
      <c r="E13" s="126" t="s">
        <v>284</v>
      </c>
      <c r="F13" s="127">
        <v>30</v>
      </c>
      <c r="G13" s="128">
        <v>60.11</v>
      </c>
      <c r="H13" s="129"/>
      <c r="I13" s="126" t="s">
        <v>1101</v>
      </c>
      <c r="J13" s="129" t="s">
        <v>1102</v>
      </c>
      <c r="K13" s="130" t="s">
        <v>1103</v>
      </c>
      <c r="L13" s="131">
        <v>45716</v>
      </c>
      <c r="M13" s="118">
        <f t="shared" si="0"/>
        <v>2.0036666666666667</v>
      </c>
    </row>
    <row r="14" spans="1:13" ht="45" x14ac:dyDescent="0.25">
      <c r="A14" s="125" t="s">
        <v>274</v>
      </c>
      <c r="B14" s="126" t="s">
        <v>769</v>
      </c>
      <c r="C14" s="126" t="s">
        <v>770</v>
      </c>
      <c r="D14" s="126" t="s">
        <v>209</v>
      </c>
      <c r="E14" s="126" t="s">
        <v>284</v>
      </c>
      <c r="F14" s="127">
        <v>60</v>
      </c>
      <c r="G14" s="128">
        <v>122.24</v>
      </c>
      <c r="H14" s="129"/>
      <c r="I14" s="126" t="s">
        <v>771</v>
      </c>
      <c r="J14" s="129" t="s">
        <v>772</v>
      </c>
      <c r="K14" s="130" t="s">
        <v>773</v>
      </c>
      <c r="L14" s="131">
        <v>44882</v>
      </c>
      <c r="M14" s="118">
        <f t="shared" si="0"/>
        <v>2.0373333333333332</v>
      </c>
    </row>
    <row r="15" spans="1:13" ht="60" x14ac:dyDescent="0.25">
      <c r="A15" s="125" t="s">
        <v>274</v>
      </c>
      <c r="B15" s="126" t="s">
        <v>1099</v>
      </c>
      <c r="C15" s="126" t="s">
        <v>276</v>
      </c>
      <c r="D15" s="126" t="s">
        <v>1100</v>
      </c>
      <c r="E15" s="126" t="s">
        <v>284</v>
      </c>
      <c r="F15" s="127">
        <v>30</v>
      </c>
      <c r="G15" s="128">
        <v>62.51</v>
      </c>
      <c r="H15" s="129"/>
      <c r="I15" s="126" t="s">
        <v>1101</v>
      </c>
      <c r="J15" s="129" t="s">
        <v>1188</v>
      </c>
      <c r="K15" s="130" t="s">
        <v>1103</v>
      </c>
      <c r="L15" s="131">
        <v>46059</v>
      </c>
      <c r="M15" s="118">
        <f t="shared" si="0"/>
        <v>2.0836666666666668</v>
      </c>
    </row>
    <row r="16" spans="1:13" ht="105" x14ac:dyDescent="0.25">
      <c r="A16" s="125" t="s">
        <v>274</v>
      </c>
      <c r="B16" s="126" t="s">
        <v>274</v>
      </c>
      <c r="C16" s="126" t="s">
        <v>287</v>
      </c>
      <c r="D16" s="126" t="s">
        <v>800</v>
      </c>
      <c r="E16" s="126" t="s">
        <v>284</v>
      </c>
      <c r="F16" s="127">
        <v>60</v>
      </c>
      <c r="G16" s="128">
        <v>126.02</v>
      </c>
      <c r="H16" s="129"/>
      <c r="I16" s="126" t="s">
        <v>801</v>
      </c>
      <c r="J16" s="129" t="s">
        <v>802</v>
      </c>
      <c r="K16" s="130" t="s">
        <v>804</v>
      </c>
      <c r="L16" s="131">
        <v>44966</v>
      </c>
      <c r="M16" s="118">
        <f t="shared" si="0"/>
        <v>2.1003333333333334</v>
      </c>
    </row>
    <row r="17" spans="1:13" ht="75" x14ac:dyDescent="0.25">
      <c r="A17" s="125" t="s">
        <v>274</v>
      </c>
      <c r="B17" s="126" t="s">
        <v>1071</v>
      </c>
      <c r="C17" s="126" t="s">
        <v>413</v>
      </c>
      <c r="D17" s="126" t="s">
        <v>1072</v>
      </c>
      <c r="E17" s="126" t="s">
        <v>284</v>
      </c>
      <c r="F17" s="127">
        <v>90</v>
      </c>
      <c r="G17" s="128">
        <v>190.48</v>
      </c>
      <c r="H17" s="129"/>
      <c r="I17" s="126" t="s">
        <v>1152</v>
      </c>
      <c r="J17" s="129" t="s">
        <v>1153</v>
      </c>
      <c r="K17" s="130" t="s">
        <v>1121</v>
      </c>
      <c r="L17" s="131">
        <v>45485</v>
      </c>
      <c r="M17" s="118">
        <f t="shared" si="0"/>
        <v>2.1164444444444444</v>
      </c>
    </row>
    <row r="18" spans="1:13" ht="75" x14ac:dyDescent="0.25">
      <c r="A18" s="125" t="s">
        <v>274</v>
      </c>
      <c r="B18" s="126" t="s">
        <v>1071</v>
      </c>
      <c r="C18" s="126" t="s">
        <v>393</v>
      </c>
      <c r="D18" s="126" t="s">
        <v>1072</v>
      </c>
      <c r="E18" s="126" t="s">
        <v>284</v>
      </c>
      <c r="F18" s="127">
        <v>60</v>
      </c>
      <c r="G18" s="128">
        <v>126.99</v>
      </c>
      <c r="H18" s="129"/>
      <c r="I18" s="126" t="s">
        <v>1152</v>
      </c>
      <c r="J18" s="129" t="s">
        <v>1153</v>
      </c>
      <c r="K18" s="130" t="s">
        <v>1120</v>
      </c>
      <c r="L18" s="131">
        <v>45485</v>
      </c>
      <c r="M18" s="118">
        <f t="shared" si="0"/>
        <v>2.1164999999999998</v>
      </c>
    </row>
    <row r="19" spans="1:13" ht="60" x14ac:dyDescent="0.25">
      <c r="A19" s="125" t="s">
        <v>274</v>
      </c>
      <c r="B19" s="126" t="s">
        <v>769</v>
      </c>
      <c r="C19" s="126" t="s">
        <v>770</v>
      </c>
      <c r="D19" s="126" t="s">
        <v>209</v>
      </c>
      <c r="E19" s="126" t="s">
        <v>284</v>
      </c>
      <c r="F19" s="127">
        <v>60</v>
      </c>
      <c r="G19" s="128">
        <v>128.11000000000001</v>
      </c>
      <c r="H19" s="129"/>
      <c r="I19" s="126" t="s">
        <v>888</v>
      </c>
      <c r="J19" s="129" t="s">
        <v>1076</v>
      </c>
      <c r="K19" s="130" t="s">
        <v>773</v>
      </c>
      <c r="L19" s="131">
        <v>45635</v>
      </c>
      <c r="M19" s="118">
        <f t="shared" si="0"/>
        <v>2.1351666666666671</v>
      </c>
    </row>
    <row r="20" spans="1:13" ht="60" x14ac:dyDescent="0.25">
      <c r="A20" s="125" t="s">
        <v>274</v>
      </c>
      <c r="B20" s="126" t="s">
        <v>890</v>
      </c>
      <c r="C20" s="126" t="s">
        <v>276</v>
      </c>
      <c r="D20" s="126" t="s">
        <v>891</v>
      </c>
      <c r="E20" s="126" t="s">
        <v>284</v>
      </c>
      <c r="F20" s="127">
        <v>30</v>
      </c>
      <c r="G20" s="128">
        <v>64.66</v>
      </c>
      <c r="H20" s="129"/>
      <c r="I20" s="126" t="s">
        <v>912</v>
      </c>
      <c r="J20" s="129" t="s">
        <v>1053</v>
      </c>
      <c r="K20" s="130" t="s">
        <v>1054</v>
      </c>
      <c r="L20" s="131">
        <v>45553</v>
      </c>
      <c r="M20" s="118">
        <f t="shared" si="0"/>
        <v>2.1553333333333331</v>
      </c>
    </row>
    <row r="21" spans="1:13" ht="60" x14ac:dyDescent="0.25">
      <c r="A21" s="125" t="s">
        <v>274</v>
      </c>
      <c r="B21" s="126" t="s">
        <v>274</v>
      </c>
      <c r="C21" s="126" t="s">
        <v>1047</v>
      </c>
      <c r="D21" s="126" t="s">
        <v>955</v>
      </c>
      <c r="E21" s="126" t="s">
        <v>284</v>
      </c>
      <c r="F21" s="127">
        <v>120</v>
      </c>
      <c r="G21" s="128">
        <v>260.39999999999998</v>
      </c>
      <c r="H21" s="129"/>
      <c r="I21" s="126" t="s">
        <v>1028</v>
      </c>
      <c r="J21" s="129" t="s">
        <v>1044</v>
      </c>
      <c r="K21" s="130" t="s">
        <v>1048</v>
      </c>
      <c r="L21" s="131">
        <v>45547</v>
      </c>
      <c r="M21" s="118">
        <f t="shared" si="0"/>
        <v>2.17</v>
      </c>
    </row>
    <row r="22" spans="1:13" ht="60" x14ac:dyDescent="0.25">
      <c r="A22" s="125" t="s">
        <v>274</v>
      </c>
      <c r="B22" s="126" t="s">
        <v>274</v>
      </c>
      <c r="C22" s="126" t="s">
        <v>1047</v>
      </c>
      <c r="D22" s="126" t="s">
        <v>955</v>
      </c>
      <c r="E22" s="126" t="s">
        <v>284</v>
      </c>
      <c r="F22" s="127">
        <v>120</v>
      </c>
      <c r="G22" s="128">
        <v>260.39999999999998</v>
      </c>
      <c r="H22" s="129"/>
      <c r="I22" s="126" t="s">
        <v>956</v>
      </c>
      <c r="J22" s="129" t="s">
        <v>1066</v>
      </c>
      <c r="K22" s="130" t="s">
        <v>1048</v>
      </c>
      <c r="L22" s="131">
        <v>44392</v>
      </c>
      <c r="M22" s="118">
        <f t="shared" si="0"/>
        <v>2.17</v>
      </c>
    </row>
    <row r="23" spans="1:13" ht="45" x14ac:dyDescent="0.25">
      <c r="A23" s="125" t="s">
        <v>274</v>
      </c>
      <c r="B23" s="126" t="s">
        <v>297</v>
      </c>
      <c r="C23" s="126" t="s">
        <v>276</v>
      </c>
      <c r="D23" s="126" t="s">
        <v>298</v>
      </c>
      <c r="E23" s="126"/>
      <c r="F23" s="127">
        <v>30</v>
      </c>
      <c r="G23" s="128">
        <v>65.150000000000006</v>
      </c>
      <c r="H23" s="129"/>
      <c r="I23" s="126" t="s">
        <v>299</v>
      </c>
      <c r="J23" s="129" t="s">
        <v>279</v>
      </c>
      <c r="K23" s="130" t="s">
        <v>300</v>
      </c>
      <c r="L23" s="131">
        <v>44338</v>
      </c>
      <c r="M23" s="118">
        <f t="shared" si="0"/>
        <v>2.1716666666666669</v>
      </c>
    </row>
    <row r="24" spans="1:13" ht="60" x14ac:dyDescent="0.25">
      <c r="A24" s="125" t="s">
        <v>274</v>
      </c>
      <c r="B24" s="126" t="s">
        <v>274</v>
      </c>
      <c r="C24" s="126" t="s">
        <v>1045</v>
      </c>
      <c r="D24" s="126" t="s">
        <v>955</v>
      </c>
      <c r="E24" s="126" t="s">
        <v>284</v>
      </c>
      <c r="F24" s="127">
        <v>90</v>
      </c>
      <c r="G24" s="128">
        <v>195.69</v>
      </c>
      <c r="H24" s="129"/>
      <c r="I24" s="126" t="s">
        <v>1028</v>
      </c>
      <c r="J24" s="129" t="s">
        <v>1044</v>
      </c>
      <c r="K24" s="130" t="s">
        <v>1046</v>
      </c>
      <c r="L24" s="131">
        <v>45547</v>
      </c>
      <c r="M24" s="118">
        <f t="shared" si="0"/>
        <v>2.1743333333333332</v>
      </c>
    </row>
    <row r="25" spans="1:13" ht="60" x14ac:dyDescent="0.25">
      <c r="A25" s="125" t="s">
        <v>274</v>
      </c>
      <c r="B25" s="126" t="s">
        <v>274</v>
      </c>
      <c r="C25" s="126" t="s">
        <v>1051</v>
      </c>
      <c r="D25" s="126" t="s">
        <v>955</v>
      </c>
      <c r="E25" s="126" t="s">
        <v>284</v>
      </c>
      <c r="F25" s="127">
        <v>90</v>
      </c>
      <c r="G25" s="128">
        <v>195.69</v>
      </c>
      <c r="H25" s="129"/>
      <c r="I25" s="126" t="s">
        <v>1028</v>
      </c>
      <c r="J25" s="129" t="s">
        <v>1044</v>
      </c>
      <c r="K25" s="130" t="s">
        <v>1052</v>
      </c>
      <c r="L25" s="131">
        <v>45547</v>
      </c>
      <c r="M25" s="118">
        <f t="shared" si="0"/>
        <v>2.1743333333333332</v>
      </c>
    </row>
    <row r="26" spans="1:13" ht="60" x14ac:dyDescent="0.25">
      <c r="A26" s="125" t="s">
        <v>274</v>
      </c>
      <c r="B26" s="126" t="s">
        <v>274</v>
      </c>
      <c r="C26" s="126" t="s">
        <v>1051</v>
      </c>
      <c r="D26" s="126" t="s">
        <v>955</v>
      </c>
      <c r="E26" s="126" t="s">
        <v>284</v>
      </c>
      <c r="F26" s="127">
        <v>90</v>
      </c>
      <c r="G26" s="128">
        <v>195.69</v>
      </c>
      <c r="H26" s="129"/>
      <c r="I26" s="126" t="s">
        <v>956</v>
      </c>
      <c r="J26" s="129" t="s">
        <v>1068</v>
      </c>
      <c r="K26" s="130" t="s">
        <v>1052</v>
      </c>
      <c r="L26" s="131">
        <v>44476</v>
      </c>
      <c r="M26" s="118">
        <f t="shared" si="0"/>
        <v>2.1743333333333332</v>
      </c>
    </row>
    <row r="27" spans="1:13" ht="60" x14ac:dyDescent="0.25">
      <c r="A27" s="125" t="s">
        <v>274</v>
      </c>
      <c r="B27" s="126" t="s">
        <v>274</v>
      </c>
      <c r="C27" s="126" t="s">
        <v>1045</v>
      </c>
      <c r="D27" s="126" t="s">
        <v>955</v>
      </c>
      <c r="E27" s="126" t="s">
        <v>284</v>
      </c>
      <c r="F27" s="127">
        <v>90</v>
      </c>
      <c r="G27" s="128">
        <v>195.69</v>
      </c>
      <c r="H27" s="129"/>
      <c r="I27" s="126" t="s">
        <v>956</v>
      </c>
      <c r="J27" s="129" t="s">
        <v>1068</v>
      </c>
      <c r="K27" s="130" t="s">
        <v>1046</v>
      </c>
      <c r="L27" s="131">
        <v>44476</v>
      </c>
      <c r="M27" s="118">
        <f t="shared" si="0"/>
        <v>2.1743333333333332</v>
      </c>
    </row>
    <row r="28" spans="1:13" ht="60" x14ac:dyDescent="0.25">
      <c r="A28" s="125" t="s">
        <v>274</v>
      </c>
      <c r="B28" s="126" t="s">
        <v>890</v>
      </c>
      <c r="C28" s="126" t="s">
        <v>276</v>
      </c>
      <c r="D28" s="126" t="s">
        <v>891</v>
      </c>
      <c r="E28" s="126" t="s">
        <v>284</v>
      </c>
      <c r="F28" s="127">
        <v>30</v>
      </c>
      <c r="G28" s="128">
        <v>65.849999999999994</v>
      </c>
      <c r="H28" s="129"/>
      <c r="I28" s="126" t="s">
        <v>912</v>
      </c>
      <c r="J28" s="129" t="s">
        <v>1178</v>
      </c>
      <c r="K28" s="130" t="s">
        <v>1054</v>
      </c>
      <c r="L28" s="131">
        <v>45954</v>
      </c>
      <c r="M28" s="118">
        <f t="shared" si="0"/>
        <v>2.1949999999999998</v>
      </c>
    </row>
    <row r="29" spans="1:13" ht="45" x14ac:dyDescent="0.25">
      <c r="A29" s="125" t="s">
        <v>274</v>
      </c>
      <c r="B29" s="126" t="s">
        <v>890</v>
      </c>
      <c r="C29" s="126" t="s">
        <v>390</v>
      </c>
      <c r="D29" s="126" t="s">
        <v>891</v>
      </c>
      <c r="E29" s="126" t="s">
        <v>284</v>
      </c>
      <c r="F29" s="127">
        <v>50</v>
      </c>
      <c r="G29" s="128">
        <v>110.07</v>
      </c>
      <c r="H29" s="129"/>
      <c r="I29" s="126" t="s">
        <v>892</v>
      </c>
      <c r="J29" s="129" t="s">
        <v>893</v>
      </c>
      <c r="K29" s="130" t="s">
        <v>894</v>
      </c>
      <c r="L29" s="131">
        <v>45264</v>
      </c>
      <c r="M29" s="118">
        <f t="shared" si="0"/>
        <v>2.2014</v>
      </c>
    </row>
    <row r="30" spans="1:13" ht="60" x14ac:dyDescent="0.25">
      <c r="A30" s="125" t="s">
        <v>274</v>
      </c>
      <c r="B30" s="126" t="s">
        <v>890</v>
      </c>
      <c r="C30" s="126" t="s">
        <v>390</v>
      </c>
      <c r="D30" s="126" t="s">
        <v>891</v>
      </c>
      <c r="E30" s="126" t="s">
        <v>284</v>
      </c>
      <c r="F30" s="127">
        <v>50</v>
      </c>
      <c r="G30" s="128">
        <v>110.07</v>
      </c>
      <c r="H30" s="129"/>
      <c r="I30" s="126" t="s">
        <v>912</v>
      </c>
      <c r="J30" s="129" t="s">
        <v>913</v>
      </c>
      <c r="K30" s="130" t="s">
        <v>914</v>
      </c>
      <c r="L30" s="131">
        <v>45280</v>
      </c>
      <c r="M30" s="118">
        <f t="shared" si="0"/>
        <v>2.2014</v>
      </c>
    </row>
    <row r="31" spans="1:13" ht="75" x14ac:dyDescent="0.25">
      <c r="A31" s="125" t="s">
        <v>274</v>
      </c>
      <c r="B31" s="126" t="s">
        <v>1071</v>
      </c>
      <c r="C31" s="126" t="s">
        <v>413</v>
      </c>
      <c r="D31" s="126" t="s">
        <v>1072</v>
      </c>
      <c r="E31" s="126" t="s">
        <v>284</v>
      </c>
      <c r="F31" s="127">
        <v>90</v>
      </c>
      <c r="G31" s="128">
        <v>198.19</v>
      </c>
      <c r="H31" s="129"/>
      <c r="I31" s="126" t="s">
        <v>1073</v>
      </c>
      <c r="J31" s="129" t="s">
        <v>1117</v>
      </c>
      <c r="K31" s="130" t="s">
        <v>1121</v>
      </c>
      <c r="L31" s="131">
        <v>45814</v>
      </c>
      <c r="M31" s="118">
        <f t="shared" si="0"/>
        <v>2.2021111111111109</v>
      </c>
    </row>
    <row r="32" spans="1:13" ht="75" x14ac:dyDescent="0.25">
      <c r="A32" s="125" t="s">
        <v>274</v>
      </c>
      <c r="B32" s="126" t="s">
        <v>1071</v>
      </c>
      <c r="C32" s="126" t="s">
        <v>413</v>
      </c>
      <c r="D32" s="126" t="s">
        <v>1072</v>
      </c>
      <c r="E32" s="126" t="s">
        <v>284</v>
      </c>
      <c r="F32" s="127">
        <v>90</v>
      </c>
      <c r="G32" s="128">
        <v>198.19</v>
      </c>
      <c r="H32" s="129"/>
      <c r="I32" s="126" t="s">
        <v>1152</v>
      </c>
      <c r="J32" s="129" t="s">
        <v>1165</v>
      </c>
      <c r="K32" s="130" t="s">
        <v>1121</v>
      </c>
      <c r="L32" s="131">
        <v>45902</v>
      </c>
      <c r="M32" s="118">
        <f t="shared" si="0"/>
        <v>2.2021111111111109</v>
      </c>
    </row>
    <row r="33" spans="1:13" ht="75" x14ac:dyDescent="0.25">
      <c r="A33" s="125" t="s">
        <v>274</v>
      </c>
      <c r="B33" s="126" t="s">
        <v>1071</v>
      </c>
      <c r="C33" s="126" t="s">
        <v>393</v>
      </c>
      <c r="D33" s="126" t="s">
        <v>1072</v>
      </c>
      <c r="E33" s="126" t="s">
        <v>284</v>
      </c>
      <c r="F33" s="127">
        <v>60</v>
      </c>
      <c r="G33" s="128">
        <v>132.13</v>
      </c>
      <c r="H33" s="129"/>
      <c r="I33" s="126" t="s">
        <v>1073</v>
      </c>
      <c r="J33" s="129" t="s">
        <v>1117</v>
      </c>
      <c r="K33" s="130" t="s">
        <v>1120</v>
      </c>
      <c r="L33" s="131">
        <v>45814</v>
      </c>
      <c r="M33" s="118">
        <f t="shared" si="0"/>
        <v>2.2021666666666664</v>
      </c>
    </row>
    <row r="34" spans="1:13" ht="75" x14ac:dyDescent="0.25">
      <c r="A34" s="125" t="s">
        <v>274</v>
      </c>
      <c r="B34" s="126" t="s">
        <v>1071</v>
      </c>
      <c r="C34" s="126" t="s">
        <v>393</v>
      </c>
      <c r="D34" s="126" t="s">
        <v>1072</v>
      </c>
      <c r="E34" s="126" t="s">
        <v>284</v>
      </c>
      <c r="F34" s="127">
        <v>60</v>
      </c>
      <c r="G34" s="128">
        <v>132.13</v>
      </c>
      <c r="H34" s="129"/>
      <c r="I34" s="126" t="s">
        <v>1152</v>
      </c>
      <c r="J34" s="129" t="s">
        <v>1165</v>
      </c>
      <c r="K34" s="130" t="s">
        <v>1120</v>
      </c>
      <c r="L34" s="131">
        <v>45902</v>
      </c>
      <c r="M34" s="118">
        <f t="shared" si="0"/>
        <v>2.2021666666666664</v>
      </c>
    </row>
    <row r="35" spans="1:13" ht="45" x14ac:dyDescent="0.25">
      <c r="A35" s="125" t="s">
        <v>274</v>
      </c>
      <c r="B35" s="126" t="s">
        <v>769</v>
      </c>
      <c r="C35" s="126" t="s">
        <v>433</v>
      </c>
      <c r="D35" s="126" t="s">
        <v>209</v>
      </c>
      <c r="E35" s="126" t="s">
        <v>284</v>
      </c>
      <c r="F35" s="127">
        <v>30</v>
      </c>
      <c r="G35" s="128">
        <v>66.14</v>
      </c>
      <c r="H35" s="129"/>
      <c r="I35" s="126" t="s">
        <v>771</v>
      </c>
      <c r="J35" s="129" t="s">
        <v>772</v>
      </c>
      <c r="K35" s="130" t="s">
        <v>774</v>
      </c>
      <c r="L35" s="131">
        <v>44882</v>
      </c>
      <c r="M35" s="118">
        <f t="shared" si="0"/>
        <v>2.2046666666666668</v>
      </c>
    </row>
    <row r="36" spans="1:13" ht="60" x14ac:dyDescent="0.25">
      <c r="A36" s="125" t="s">
        <v>274</v>
      </c>
      <c r="B36" s="126" t="s">
        <v>769</v>
      </c>
      <c r="C36" s="126" t="s">
        <v>770</v>
      </c>
      <c r="D36" s="126" t="s">
        <v>209</v>
      </c>
      <c r="E36" s="126" t="s">
        <v>284</v>
      </c>
      <c r="F36" s="127">
        <v>60</v>
      </c>
      <c r="G36" s="128">
        <v>132.33000000000001</v>
      </c>
      <c r="H36" s="129"/>
      <c r="I36" s="126" t="s">
        <v>888</v>
      </c>
      <c r="J36" s="129" t="s">
        <v>1123</v>
      </c>
      <c r="K36" s="130" t="s">
        <v>773</v>
      </c>
      <c r="L36" s="131">
        <v>45841</v>
      </c>
      <c r="M36" s="118">
        <f t="shared" si="0"/>
        <v>2.2055000000000002</v>
      </c>
    </row>
    <row r="37" spans="1:13" ht="60" x14ac:dyDescent="0.25">
      <c r="A37" s="125" t="s">
        <v>274</v>
      </c>
      <c r="B37" s="126" t="s">
        <v>769</v>
      </c>
      <c r="C37" s="126" t="s">
        <v>433</v>
      </c>
      <c r="D37" s="126" t="s">
        <v>209</v>
      </c>
      <c r="E37" s="126" t="s">
        <v>284</v>
      </c>
      <c r="F37" s="127">
        <v>30</v>
      </c>
      <c r="G37" s="128">
        <v>66.23</v>
      </c>
      <c r="H37" s="129"/>
      <c r="I37" s="126" t="s">
        <v>888</v>
      </c>
      <c r="J37" s="129" t="s">
        <v>1076</v>
      </c>
      <c r="K37" s="130" t="s">
        <v>774</v>
      </c>
      <c r="L37" s="131">
        <v>45635</v>
      </c>
      <c r="M37" s="118">
        <f t="shared" si="0"/>
        <v>2.2076666666666669</v>
      </c>
    </row>
    <row r="38" spans="1:13" ht="45" x14ac:dyDescent="0.25">
      <c r="A38" s="125" t="s">
        <v>274</v>
      </c>
      <c r="B38" s="126" t="s">
        <v>890</v>
      </c>
      <c r="C38" s="126" t="s">
        <v>397</v>
      </c>
      <c r="D38" s="126" t="s">
        <v>891</v>
      </c>
      <c r="E38" s="126" t="s">
        <v>284</v>
      </c>
      <c r="F38" s="127">
        <v>60</v>
      </c>
      <c r="G38" s="128">
        <v>66.75</v>
      </c>
      <c r="H38" s="129"/>
      <c r="I38" s="126" t="s">
        <v>895</v>
      </c>
      <c r="J38" s="129" t="s">
        <v>893</v>
      </c>
      <c r="K38" s="130" t="s">
        <v>897</v>
      </c>
      <c r="L38" s="131">
        <v>45264</v>
      </c>
      <c r="M38" s="118">
        <f>G38/F38*2</f>
        <v>2.2250000000000001</v>
      </c>
    </row>
    <row r="39" spans="1:13" ht="60" x14ac:dyDescent="0.25">
      <c r="A39" s="125" t="s">
        <v>274</v>
      </c>
      <c r="B39" s="126" t="s">
        <v>890</v>
      </c>
      <c r="C39" s="126" t="s">
        <v>390</v>
      </c>
      <c r="D39" s="126" t="s">
        <v>891</v>
      </c>
      <c r="E39" s="126" t="s">
        <v>284</v>
      </c>
      <c r="F39" s="127">
        <v>50</v>
      </c>
      <c r="G39" s="128">
        <v>111.88</v>
      </c>
      <c r="H39" s="129"/>
      <c r="I39" s="126" t="s">
        <v>912</v>
      </c>
      <c r="J39" s="129" t="s">
        <v>1178</v>
      </c>
      <c r="K39" s="130" t="s">
        <v>914</v>
      </c>
      <c r="L39" s="131">
        <v>45954</v>
      </c>
      <c r="M39" s="118">
        <f t="shared" ref="M39:M44" si="1">G39/F39</f>
        <v>2.2376</v>
      </c>
    </row>
    <row r="40" spans="1:13" ht="45" x14ac:dyDescent="0.25">
      <c r="A40" s="125" t="s">
        <v>274</v>
      </c>
      <c r="B40" s="126" t="s">
        <v>890</v>
      </c>
      <c r="C40" s="126" t="s">
        <v>390</v>
      </c>
      <c r="D40" s="126" t="s">
        <v>891</v>
      </c>
      <c r="E40" s="126" t="s">
        <v>284</v>
      </c>
      <c r="F40" s="127">
        <v>50</v>
      </c>
      <c r="G40" s="128">
        <v>111.88</v>
      </c>
      <c r="H40" s="129"/>
      <c r="I40" s="126" t="s">
        <v>892</v>
      </c>
      <c r="J40" s="129" t="s">
        <v>1178</v>
      </c>
      <c r="K40" s="130" t="s">
        <v>894</v>
      </c>
      <c r="L40" s="131">
        <v>45954</v>
      </c>
      <c r="M40" s="118">
        <f t="shared" si="1"/>
        <v>2.2376</v>
      </c>
    </row>
    <row r="41" spans="1:13" ht="60" x14ac:dyDescent="0.25">
      <c r="A41" s="125" t="s">
        <v>274</v>
      </c>
      <c r="B41" s="126" t="s">
        <v>274</v>
      </c>
      <c r="C41" s="126" t="s">
        <v>1045</v>
      </c>
      <c r="D41" s="126" t="s">
        <v>955</v>
      </c>
      <c r="E41" s="126" t="s">
        <v>284</v>
      </c>
      <c r="F41" s="127">
        <v>90</v>
      </c>
      <c r="G41" s="128">
        <v>201.77</v>
      </c>
      <c r="H41" s="129"/>
      <c r="I41" s="126" t="s">
        <v>1028</v>
      </c>
      <c r="J41" s="129" t="s">
        <v>1177</v>
      </c>
      <c r="K41" s="130" t="s">
        <v>1046</v>
      </c>
      <c r="L41" s="131">
        <v>45957</v>
      </c>
      <c r="M41" s="118">
        <f t="shared" si="1"/>
        <v>2.241888888888889</v>
      </c>
    </row>
    <row r="42" spans="1:13" ht="60" x14ac:dyDescent="0.25">
      <c r="A42" s="125" t="s">
        <v>274</v>
      </c>
      <c r="B42" s="126" t="s">
        <v>274</v>
      </c>
      <c r="C42" s="126" t="s">
        <v>1051</v>
      </c>
      <c r="D42" s="126" t="s">
        <v>955</v>
      </c>
      <c r="E42" s="126" t="s">
        <v>284</v>
      </c>
      <c r="F42" s="127">
        <v>90</v>
      </c>
      <c r="G42" s="128">
        <v>201.77</v>
      </c>
      <c r="H42" s="129"/>
      <c r="I42" s="126" t="s">
        <v>1028</v>
      </c>
      <c r="J42" s="129" t="s">
        <v>1177</v>
      </c>
      <c r="K42" s="130" t="s">
        <v>1052</v>
      </c>
      <c r="L42" s="131">
        <v>45957</v>
      </c>
      <c r="M42" s="118">
        <f t="shared" si="1"/>
        <v>2.241888888888889</v>
      </c>
    </row>
    <row r="43" spans="1:13" ht="60" x14ac:dyDescent="0.25">
      <c r="A43" s="125" t="s">
        <v>274</v>
      </c>
      <c r="B43" s="126" t="s">
        <v>274</v>
      </c>
      <c r="C43" s="126" t="s">
        <v>1045</v>
      </c>
      <c r="D43" s="126" t="s">
        <v>955</v>
      </c>
      <c r="E43" s="126" t="s">
        <v>284</v>
      </c>
      <c r="F43" s="127">
        <v>90</v>
      </c>
      <c r="G43" s="128">
        <v>201.77</v>
      </c>
      <c r="H43" s="129"/>
      <c r="I43" s="126" t="s">
        <v>956</v>
      </c>
      <c r="J43" s="129" t="s">
        <v>1177</v>
      </c>
      <c r="K43" s="130" t="s">
        <v>1046</v>
      </c>
      <c r="L43" s="131">
        <v>45957</v>
      </c>
      <c r="M43" s="118">
        <f t="shared" si="1"/>
        <v>2.241888888888889</v>
      </c>
    </row>
    <row r="44" spans="1:13" ht="60" x14ac:dyDescent="0.25">
      <c r="A44" s="125" t="s">
        <v>274</v>
      </c>
      <c r="B44" s="126" t="s">
        <v>274</v>
      </c>
      <c r="C44" s="126" t="s">
        <v>1051</v>
      </c>
      <c r="D44" s="126" t="s">
        <v>955</v>
      </c>
      <c r="E44" s="126" t="s">
        <v>284</v>
      </c>
      <c r="F44" s="127">
        <v>90</v>
      </c>
      <c r="G44" s="128">
        <v>201.77</v>
      </c>
      <c r="H44" s="129"/>
      <c r="I44" s="126" t="s">
        <v>956</v>
      </c>
      <c r="J44" s="129" t="s">
        <v>1177</v>
      </c>
      <c r="K44" s="130" t="s">
        <v>1052</v>
      </c>
      <c r="L44" s="131">
        <v>45957</v>
      </c>
      <c r="M44" s="118">
        <f t="shared" si="1"/>
        <v>2.241888888888889</v>
      </c>
    </row>
    <row r="45" spans="1:13" ht="60" x14ac:dyDescent="0.25">
      <c r="A45" s="125" t="s">
        <v>274</v>
      </c>
      <c r="B45" s="126" t="s">
        <v>890</v>
      </c>
      <c r="C45" s="126" t="s">
        <v>397</v>
      </c>
      <c r="D45" s="126" t="s">
        <v>891</v>
      </c>
      <c r="E45" s="126" t="s">
        <v>284</v>
      </c>
      <c r="F45" s="127">
        <v>60</v>
      </c>
      <c r="G45" s="128">
        <v>68.08</v>
      </c>
      <c r="H45" s="129"/>
      <c r="I45" s="126" t="s">
        <v>915</v>
      </c>
      <c r="J45" s="129" t="s">
        <v>1069</v>
      </c>
      <c r="K45" s="130" t="s">
        <v>1070</v>
      </c>
      <c r="L45" s="131">
        <v>45598</v>
      </c>
      <c r="M45" s="118">
        <f>G45/F45*2</f>
        <v>2.2693333333333334</v>
      </c>
    </row>
    <row r="46" spans="1:13" ht="45" x14ac:dyDescent="0.25">
      <c r="A46" s="125" t="s">
        <v>274</v>
      </c>
      <c r="B46" s="126" t="s">
        <v>890</v>
      </c>
      <c r="C46" s="126" t="s">
        <v>397</v>
      </c>
      <c r="D46" s="126" t="s">
        <v>891</v>
      </c>
      <c r="E46" s="126" t="s">
        <v>284</v>
      </c>
      <c r="F46" s="127">
        <v>60</v>
      </c>
      <c r="G46" s="128">
        <v>68.08</v>
      </c>
      <c r="H46" s="129"/>
      <c r="I46" s="126" t="s">
        <v>895</v>
      </c>
      <c r="J46" s="129" t="s">
        <v>1069</v>
      </c>
      <c r="K46" s="130" t="s">
        <v>897</v>
      </c>
      <c r="L46" s="131">
        <v>45598</v>
      </c>
      <c r="M46" s="118">
        <f>G46/F46*2</f>
        <v>2.2693333333333334</v>
      </c>
    </row>
    <row r="47" spans="1:13" ht="45" x14ac:dyDescent="0.25">
      <c r="A47" s="125" t="s">
        <v>274</v>
      </c>
      <c r="B47" s="126" t="s">
        <v>890</v>
      </c>
      <c r="C47" s="126" t="s">
        <v>407</v>
      </c>
      <c r="D47" s="126" t="s">
        <v>891</v>
      </c>
      <c r="E47" s="126" t="s">
        <v>284</v>
      </c>
      <c r="F47" s="127">
        <v>50</v>
      </c>
      <c r="G47" s="128">
        <v>56.86</v>
      </c>
      <c r="H47" s="129"/>
      <c r="I47" s="126" t="s">
        <v>895</v>
      </c>
      <c r="J47" s="129" t="s">
        <v>893</v>
      </c>
      <c r="K47" s="130" t="s">
        <v>896</v>
      </c>
      <c r="L47" s="131">
        <v>45264</v>
      </c>
      <c r="M47" s="118">
        <f>G47/F47*2</f>
        <v>2.2744</v>
      </c>
    </row>
    <row r="48" spans="1:13" ht="60" x14ac:dyDescent="0.25">
      <c r="A48" s="125" t="s">
        <v>274</v>
      </c>
      <c r="B48" s="126" t="s">
        <v>890</v>
      </c>
      <c r="C48" s="126" t="s">
        <v>407</v>
      </c>
      <c r="D48" s="126" t="s">
        <v>891</v>
      </c>
      <c r="E48" s="126" t="s">
        <v>284</v>
      </c>
      <c r="F48" s="127">
        <v>50</v>
      </c>
      <c r="G48" s="128">
        <v>56.86</v>
      </c>
      <c r="H48" s="129"/>
      <c r="I48" s="126" t="s">
        <v>915</v>
      </c>
      <c r="J48" s="129" t="s">
        <v>913</v>
      </c>
      <c r="K48" s="130" t="s">
        <v>916</v>
      </c>
      <c r="L48" s="131">
        <v>45280</v>
      </c>
      <c r="M48" s="118">
        <f>G48/F48*2</f>
        <v>2.2744</v>
      </c>
    </row>
    <row r="49" spans="1:13" ht="75" x14ac:dyDescent="0.25">
      <c r="A49" s="125" t="s">
        <v>274</v>
      </c>
      <c r="B49" s="126" t="s">
        <v>1071</v>
      </c>
      <c r="C49" s="126" t="s">
        <v>393</v>
      </c>
      <c r="D49" s="126" t="s">
        <v>1072</v>
      </c>
      <c r="E49" s="126" t="s">
        <v>284</v>
      </c>
      <c r="F49" s="127">
        <v>60</v>
      </c>
      <c r="G49" s="128">
        <v>136.88999999999999</v>
      </c>
      <c r="H49" s="129"/>
      <c r="I49" s="126" t="s">
        <v>1073</v>
      </c>
      <c r="J49" s="129" t="s">
        <v>1198</v>
      </c>
      <c r="K49" s="130" t="s">
        <v>1120</v>
      </c>
      <c r="L49" s="131">
        <v>46141</v>
      </c>
      <c r="M49" s="118">
        <f>G49/F49</f>
        <v>2.2814999999999999</v>
      </c>
    </row>
    <row r="50" spans="1:13" ht="75" x14ac:dyDescent="0.25">
      <c r="A50" s="125" t="s">
        <v>274</v>
      </c>
      <c r="B50" s="126" t="s">
        <v>1071</v>
      </c>
      <c r="C50" s="126" t="s">
        <v>393</v>
      </c>
      <c r="D50" s="126" t="s">
        <v>1072</v>
      </c>
      <c r="E50" s="126" t="s">
        <v>284</v>
      </c>
      <c r="F50" s="127">
        <v>60</v>
      </c>
      <c r="G50" s="128">
        <v>136.88999999999999</v>
      </c>
      <c r="H50" s="129"/>
      <c r="I50" s="126" t="s">
        <v>1152</v>
      </c>
      <c r="J50" s="129" t="s">
        <v>1198</v>
      </c>
      <c r="K50" s="130" t="s">
        <v>1120</v>
      </c>
      <c r="L50" s="131">
        <v>46141</v>
      </c>
      <c r="M50" s="118">
        <f>G50/F50</f>
        <v>2.2814999999999999</v>
      </c>
    </row>
    <row r="51" spans="1:13" ht="60" x14ac:dyDescent="0.25">
      <c r="A51" s="125" t="s">
        <v>274</v>
      </c>
      <c r="B51" s="126" t="s">
        <v>274</v>
      </c>
      <c r="C51" s="126" t="s">
        <v>1040</v>
      </c>
      <c r="D51" s="126" t="s">
        <v>1056</v>
      </c>
      <c r="E51" s="126" t="s">
        <v>284</v>
      </c>
      <c r="F51" s="127">
        <v>60</v>
      </c>
      <c r="G51" s="128">
        <v>138.51</v>
      </c>
      <c r="H51" s="129"/>
      <c r="I51" s="126" t="s">
        <v>1057</v>
      </c>
      <c r="J51" s="129" t="s">
        <v>1058</v>
      </c>
      <c r="K51" s="130" t="s">
        <v>1063</v>
      </c>
      <c r="L51" s="131">
        <v>45569</v>
      </c>
      <c r="M51" s="118">
        <f>G51/F51</f>
        <v>2.3085</v>
      </c>
    </row>
    <row r="52" spans="1:13" ht="75" x14ac:dyDescent="0.25">
      <c r="A52" s="125" t="s">
        <v>274</v>
      </c>
      <c r="B52" s="126" t="s">
        <v>274</v>
      </c>
      <c r="C52" s="126" t="s">
        <v>1040</v>
      </c>
      <c r="D52" s="126" t="s">
        <v>1078</v>
      </c>
      <c r="E52" s="126" t="s">
        <v>284</v>
      </c>
      <c r="F52" s="127">
        <v>60</v>
      </c>
      <c r="G52" s="128">
        <v>138.51</v>
      </c>
      <c r="H52" s="129"/>
      <c r="I52" s="126" t="s">
        <v>1057</v>
      </c>
      <c r="J52" s="129" t="s">
        <v>1079</v>
      </c>
      <c r="K52" s="130" t="s">
        <v>1082</v>
      </c>
      <c r="L52" s="131">
        <v>45645</v>
      </c>
      <c r="M52" s="118">
        <f>G52/F52</f>
        <v>2.3085</v>
      </c>
    </row>
    <row r="53" spans="1:13" ht="60" x14ac:dyDescent="0.25">
      <c r="A53" s="125" t="s">
        <v>274</v>
      </c>
      <c r="B53" s="126" t="s">
        <v>890</v>
      </c>
      <c r="C53" s="126" t="s">
        <v>397</v>
      </c>
      <c r="D53" s="126" t="s">
        <v>891</v>
      </c>
      <c r="E53" s="126" t="s">
        <v>284</v>
      </c>
      <c r="F53" s="127">
        <v>60</v>
      </c>
      <c r="G53" s="128">
        <v>69.38</v>
      </c>
      <c r="H53" s="129"/>
      <c r="I53" s="126" t="s">
        <v>915</v>
      </c>
      <c r="J53" s="129" t="s">
        <v>1178</v>
      </c>
      <c r="K53" s="130" t="s">
        <v>1070</v>
      </c>
      <c r="L53" s="131">
        <v>45954</v>
      </c>
      <c r="M53" s="118">
        <f>G53/F53*2</f>
        <v>2.3126666666666664</v>
      </c>
    </row>
    <row r="54" spans="1:13" ht="45" x14ac:dyDescent="0.25">
      <c r="A54" s="125" t="s">
        <v>274</v>
      </c>
      <c r="B54" s="126" t="s">
        <v>890</v>
      </c>
      <c r="C54" s="126" t="s">
        <v>397</v>
      </c>
      <c r="D54" s="126" t="s">
        <v>891</v>
      </c>
      <c r="E54" s="126" t="s">
        <v>284</v>
      </c>
      <c r="F54" s="127">
        <v>60</v>
      </c>
      <c r="G54" s="128">
        <v>69.38</v>
      </c>
      <c r="H54" s="129"/>
      <c r="I54" s="126" t="s">
        <v>895</v>
      </c>
      <c r="J54" s="129" t="s">
        <v>1178</v>
      </c>
      <c r="K54" s="130" t="s">
        <v>897</v>
      </c>
      <c r="L54" s="131">
        <v>45954</v>
      </c>
      <c r="M54" s="118">
        <f>G54/F54*2</f>
        <v>2.3126666666666664</v>
      </c>
    </row>
    <row r="55" spans="1:13" ht="60" x14ac:dyDescent="0.25">
      <c r="A55" s="125" t="s">
        <v>274</v>
      </c>
      <c r="B55" s="126" t="s">
        <v>890</v>
      </c>
      <c r="C55" s="126" t="s">
        <v>393</v>
      </c>
      <c r="D55" s="126" t="s">
        <v>891</v>
      </c>
      <c r="E55" s="126" t="s">
        <v>284</v>
      </c>
      <c r="F55" s="127">
        <v>60</v>
      </c>
      <c r="G55" s="128">
        <v>139.46</v>
      </c>
      <c r="H55" s="129"/>
      <c r="I55" s="126" t="s">
        <v>912</v>
      </c>
      <c r="J55" s="129" t="s">
        <v>1179</v>
      </c>
      <c r="K55" s="130" t="s">
        <v>1181</v>
      </c>
      <c r="L55" s="131">
        <v>45980</v>
      </c>
      <c r="M55" s="118">
        <f>G55/F55</f>
        <v>2.3243333333333336</v>
      </c>
    </row>
    <row r="56" spans="1:13" ht="60" x14ac:dyDescent="0.25">
      <c r="A56" s="125" t="s">
        <v>274</v>
      </c>
      <c r="B56" s="126" t="s">
        <v>890</v>
      </c>
      <c r="C56" s="126" t="s">
        <v>281</v>
      </c>
      <c r="D56" s="126" t="s">
        <v>891</v>
      </c>
      <c r="E56" s="126" t="s">
        <v>284</v>
      </c>
      <c r="F56" s="127">
        <v>30</v>
      </c>
      <c r="G56" s="128">
        <v>35.19</v>
      </c>
      <c r="H56" s="129"/>
      <c r="I56" s="126" t="s">
        <v>915</v>
      </c>
      <c r="J56" s="129" t="s">
        <v>1053</v>
      </c>
      <c r="K56" s="130" t="s">
        <v>1055</v>
      </c>
      <c r="L56" s="131">
        <v>45553</v>
      </c>
      <c r="M56" s="118">
        <f t="shared" ref="M56:M61" si="2">G56/F56*2</f>
        <v>2.3459999999999996</v>
      </c>
    </row>
    <row r="57" spans="1:13" ht="60" x14ac:dyDescent="0.25">
      <c r="A57" s="125" t="s">
        <v>274</v>
      </c>
      <c r="B57" s="126" t="s">
        <v>890</v>
      </c>
      <c r="C57" s="126" t="s">
        <v>407</v>
      </c>
      <c r="D57" s="126" t="s">
        <v>891</v>
      </c>
      <c r="E57" s="126" t="s">
        <v>284</v>
      </c>
      <c r="F57" s="127">
        <v>50</v>
      </c>
      <c r="G57" s="128">
        <v>58.78</v>
      </c>
      <c r="H57" s="129"/>
      <c r="I57" s="126" t="s">
        <v>915</v>
      </c>
      <c r="J57" s="129" t="s">
        <v>1178</v>
      </c>
      <c r="K57" s="130" t="s">
        <v>916</v>
      </c>
      <c r="L57" s="131">
        <v>45954</v>
      </c>
      <c r="M57" s="118">
        <f t="shared" si="2"/>
        <v>2.3512</v>
      </c>
    </row>
    <row r="58" spans="1:13" ht="45" x14ac:dyDescent="0.25">
      <c r="A58" s="125" t="s">
        <v>274</v>
      </c>
      <c r="B58" s="126" t="s">
        <v>890</v>
      </c>
      <c r="C58" s="126" t="s">
        <v>407</v>
      </c>
      <c r="D58" s="126" t="s">
        <v>891</v>
      </c>
      <c r="E58" s="126" t="s">
        <v>284</v>
      </c>
      <c r="F58" s="127">
        <v>50</v>
      </c>
      <c r="G58" s="128">
        <v>58.78</v>
      </c>
      <c r="H58" s="129"/>
      <c r="I58" s="126" t="s">
        <v>895</v>
      </c>
      <c r="J58" s="129" t="s">
        <v>1178</v>
      </c>
      <c r="K58" s="130" t="s">
        <v>896</v>
      </c>
      <c r="L58" s="131">
        <v>45954</v>
      </c>
      <c r="M58" s="118">
        <f t="shared" si="2"/>
        <v>2.3512</v>
      </c>
    </row>
    <row r="59" spans="1:13" ht="45" x14ac:dyDescent="0.25">
      <c r="A59" s="125" t="s">
        <v>274</v>
      </c>
      <c r="B59" s="126" t="s">
        <v>890</v>
      </c>
      <c r="C59" s="126" t="s">
        <v>403</v>
      </c>
      <c r="D59" s="126" t="s">
        <v>891</v>
      </c>
      <c r="E59" s="126" t="s">
        <v>284</v>
      </c>
      <c r="F59" s="127">
        <v>90</v>
      </c>
      <c r="G59" s="128">
        <v>108.84</v>
      </c>
      <c r="H59" s="129"/>
      <c r="I59" s="126" t="s">
        <v>895</v>
      </c>
      <c r="J59" s="129" t="s">
        <v>1179</v>
      </c>
      <c r="K59" s="130" t="s">
        <v>1180</v>
      </c>
      <c r="L59" s="131">
        <v>45980</v>
      </c>
      <c r="M59" s="118">
        <f t="shared" si="2"/>
        <v>2.4186666666666667</v>
      </c>
    </row>
    <row r="60" spans="1:13" ht="60" x14ac:dyDescent="0.25">
      <c r="A60" s="125" t="s">
        <v>274</v>
      </c>
      <c r="B60" s="126" t="s">
        <v>890</v>
      </c>
      <c r="C60" s="126" t="s">
        <v>403</v>
      </c>
      <c r="D60" s="126" t="s">
        <v>891</v>
      </c>
      <c r="E60" s="126" t="s">
        <v>284</v>
      </c>
      <c r="F60" s="127">
        <v>90</v>
      </c>
      <c r="G60" s="128">
        <v>108.84</v>
      </c>
      <c r="H60" s="129"/>
      <c r="I60" s="126" t="s">
        <v>915</v>
      </c>
      <c r="J60" s="129" t="s">
        <v>1179</v>
      </c>
      <c r="K60" s="130" t="s">
        <v>1182</v>
      </c>
      <c r="L60" s="131">
        <v>45980</v>
      </c>
      <c r="M60" s="118">
        <f t="shared" si="2"/>
        <v>2.4186666666666667</v>
      </c>
    </row>
    <row r="61" spans="1:13" ht="60" x14ac:dyDescent="0.25">
      <c r="A61" s="125" t="s">
        <v>274</v>
      </c>
      <c r="B61" s="126" t="s">
        <v>890</v>
      </c>
      <c r="C61" s="126" t="s">
        <v>281</v>
      </c>
      <c r="D61" s="126" t="s">
        <v>891</v>
      </c>
      <c r="E61" s="126" t="s">
        <v>284</v>
      </c>
      <c r="F61" s="127">
        <v>30</v>
      </c>
      <c r="G61" s="128">
        <v>36.61</v>
      </c>
      <c r="H61" s="129"/>
      <c r="I61" s="126" t="s">
        <v>915</v>
      </c>
      <c r="J61" s="129" t="s">
        <v>1178</v>
      </c>
      <c r="K61" s="130" t="s">
        <v>1055</v>
      </c>
      <c r="L61" s="131">
        <v>45954</v>
      </c>
      <c r="M61" s="118">
        <f t="shared" si="2"/>
        <v>2.4406666666666665</v>
      </c>
    </row>
    <row r="62" spans="1:13" ht="60" x14ac:dyDescent="0.25">
      <c r="A62" s="125" t="s">
        <v>274</v>
      </c>
      <c r="B62" s="126" t="s">
        <v>274</v>
      </c>
      <c r="C62" s="126" t="s">
        <v>276</v>
      </c>
      <c r="D62" s="126" t="s">
        <v>314</v>
      </c>
      <c r="E62" s="126"/>
      <c r="F62" s="127">
        <v>30</v>
      </c>
      <c r="G62" s="128">
        <v>74</v>
      </c>
      <c r="H62" s="129"/>
      <c r="I62" s="126" t="s">
        <v>315</v>
      </c>
      <c r="J62" s="129" t="s">
        <v>279</v>
      </c>
      <c r="K62" s="130" t="s">
        <v>320</v>
      </c>
      <c r="L62" s="131">
        <v>44338</v>
      </c>
      <c r="M62" s="118">
        <f>G62/F62</f>
        <v>2.4666666666666668</v>
      </c>
    </row>
    <row r="63" spans="1:13" ht="60" x14ac:dyDescent="0.25">
      <c r="A63" s="125" t="s">
        <v>274</v>
      </c>
      <c r="B63" s="126" t="s">
        <v>769</v>
      </c>
      <c r="C63" s="126" t="s">
        <v>433</v>
      </c>
      <c r="D63" s="126" t="s">
        <v>209</v>
      </c>
      <c r="E63" s="126" t="s">
        <v>284</v>
      </c>
      <c r="F63" s="127">
        <v>30</v>
      </c>
      <c r="G63" s="128">
        <v>74.790000000000006</v>
      </c>
      <c r="H63" s="129"/>
      <c r="I63" s="126" t="s">
        <v>888</v>
      </c>
      <c r="J63" s="129" t="s">
        <v>1147</v>
      </c>
      <c r="K63" s="130" t="s">
        <v>774</v>
      </c>
      <c r="L63" s="131">
        <v>45870</v>
      </c>
      <c r="M63" s="118">
        <f>G63/F63</f>
        <v>2.4930000000000003</v>
      </c>
    </row>
    <row r="64" spans="1:13" ht="60" x14ac:dyDescent="0.25">
      <c r="A64" s="125" t="s">
        <v>274</v>
      </c>
      <c r="B64" s="126" t="s">
        <v>1099</v>
      </c>
      <c r="C64" s="126" t="s">
        <v>281</v>
      </c>
      <c r="D64" s="126" t="s">
        <v>1100</v>
      </c>
      <c r="E64" s="126" t="s">
        <v>284</v>
      </c>
      <c r="F64" s="127">
        <v>30</v>
      </c>
      <c r="G64" s="128">
        <v>37.799999999999997</v>
      </c>
      <c r="H64" s="129"/>
      <c r="I64" s="126" t="s">
        <v>1101</v>
      </c>
      <c r="J64" s="129" t="s">
        <v>1102</v>
      </c>
      <c r="K64" s="130" t="s">
        <v>1104</v>
      </c>
      <c r="L64" s="131">
        <v>45716</v>
      </c>
      <c r="M64" s="118">
        <f>G64/F64*2</f>
        <v>2.52</v>
      </c>
    </row>
    <row r="65" spans="1:13" ht="60" x14ac:dyDescent="0.25">
      <c r="A65" s="125" t="s">
        <v>274</v>
      </c>
      <c r="B65" s="126" t="s">
        <v>274</v>
      </c>
      <c r="C65" s="126" t="s">
        <v>777</v>
      </c>
      <c r="D65" s="126" t="s">
        <v>1056</v>
      </c>
      <c r="E65" s="126" t="s">
        <v>284</v>
      </c>
      <c r="F65" s="127">
        <v>60</v>
      </c>
      <c r="G65" s="128">
        <v>76.3</v>
      </c>
      <c r="H65" s="129"/>
      <c r="I65" s="126" t="s">
        <v>1057</v>
      </c>
      <c r="J65" s="129" t="s">
        <v>1058</v>
      </c>
      <c r="K65" s="130" t="s">
        <v>1060</v>
      </c>
      <c r="L65" s="131">
        <v>45569</v>
      </c>
      <c r="M65" s="118">
        <f>G65/F65*2</f>
        <v>2.5433333333333334</v>
      </c>
    </row>
    <row r="66" spans="1:13" ht="75" x14ac:dyDescent="0.25">
      <c r="A66" s="125" t="s">
        <v>274</v>
      </c>
      <c r="B66" s="126" t="s">
        <v>274</v>
      </c>
      <c r="C66" s="126" t="s">
        <v>777</v>
      </c>
      <c r="D66" s="126" t="s">
        <v>1078</v>
      </c>
      <c r="E66" s="126" t="s">
        <v>284</v>
      </c>
      <c r="F66" s="127">
        <v>60</v>
      </c>
      <c r="G66" s="128">
        <v>76.3</v>
      </c>
      <c r="H66" s="129"/>
      <c r="I66" s="126" t="s">
        <v>1057</v>
      </c>
      <c r="J66" s="129" t="s">
        <v>1079</v>
      </c>
      <c r="K66" s="130" t="s">
        <v>1083</v>
      </c>
      <c r="L66" s="131">
        <v>45645</v>
      </c>
      <c r="M66" s="118">
        <f>G66/F66*2</f>
        <v>2.5433333333333334</v>
      </c>
    </row>
    <row r="67" spans="1:13" ht="75" x14ac:dyDescent="0.25">
      <c r="A67" s="125" t="s">
        <v>274</v>
      </c>
      <c r="B67" s="126" t="s">
        <v>1071</v>
      </c>
      <c r="C67" s="126" t="s">
        <v>276</v>
      </c>
      <c r="D67" s="126" t="s">
        <v>1072</v>
      </c>
      <c r="E67" s="126" t="s">
        <v>284</v>
      </c>
      <c r="F67" s="127">
        <v>30</v>
      </c>
      <c r="G67" s="128">
        <v>77.42</v>
      </c>
      <c r="H67" s="129"/>
      <c r="I67" s="126" t="s">
        <v>1073</v>
      </c>
      <c r="J67" s="129" t="s">
        <v>1117</v>
      </c>
      <c r="K67" s="130" t="s">
        <v>1118</v>
      </c>
      <c r="L67" s="131">
        <v>45814</v>
      </c>
      <c r="M67" s="118">
        <f>G67/F67</f>
        <v>2.5806666666666667</v>
      </c>
    </row>
    <row r="68" spans="1:13" ht="75" x14ac:dyDescent="0.25">
      <c r="A68" s="125" t="s">
        <v>274</v>
      </c>
      <c r="B68" s="126" t="s">
        <v>1071</v>
      </c>
      <c r="C68" s="126" t="s">
        <v>276</v>
      </c>
      <c r="D68" s="126" t="s">
        <v>1072</v>
      </c>
      <c r="E68" s="126" t="s">
        <v>284</v>
      </c>
      <c r="F68" s="127">
        <v>30</v>
      </c>
      <c r="G68" s="128">
        <v>77.42</v>
      </c>
      <c r="H68" s="129"/>
      <c r="I68" s="126" t="s">
        <v>1152</v>
      </c>
      <c r="J68" s="129" t="s">
        <v>1165</v>
      </c>
      <c r="K68" s="130" t="s">
        <v>1118</v>
      </c>
      <c r="L68" s="131">
        <v>45902</v>
      </c>
      <c r="M68" s="118">
        <f>G68/F68</f>
        <v>2.5806666666666667</v>
      </c>
    </row>
    <row r="69" spans="1:13" ht="45" x14ac:dyDescent="0.25">
      <c r="A69" s="125" t="s">
        <v>274</v>
      </c>
      <c r="B69" s="126" t="s">
        <v>274</v>
      </c>
      <c r="C69" s="126" t="s">
        <v>276</v>
      </c>
      <c r="D69" s="126" t="s">
        <v>427</v>
      </c>
      <c r="E69" s="126" t="s">
        <v>284</v>
      </c>
      <c r="F69" s="127">
        <v>30</v>
      </c>
      <c r="G69" s="128">
        <v>78</v>
      </c>
      <c r="H69" s="129"/>
      <c r="I69" s="126" t="s">
        <v>425</v>
      </c>
      <c r="J69" s="129" t="s">
        <v>279</v>
      </c>
      <c r="K69" s="130" t="s">
        <v>428</v>
      </c>
      <c r="L69" s="131">
        <v>44338</v>
      </c>
      <c r="M69" s="118">
        <f>G69/F69</f>
        <v>2.6</v>
      </c>
    </row>
    <row r="70" spans="1:13" ht="60" x14ac:dyDescent="0.25">
      <c r="A70" s="125" t="s">
        <v>274</v>
      </c>
      <c r="B70" s="126" t="s">
        <v>1099</v>
      </c>
      <c r="C70" s="126" t="s">
        <v>281</v>
      </c>
      <c r="D70" s="126" t="s">
        <v>1100</v>
      </c>
      <c r="E70" s="126" t="s">
        <v>284</v>
      </c>
      <c r="F70" s="127">
        <v>30</v>
      </c>
      <c r="G70" s="128">
        <v>39.31</v>
      </c>
      <c r="H70" s="129"/>
      <c r="I70" s="126" t="s">
        <v>1101</v>
      </c>
      <c r="J70" s="129" t="s">
        <v>1188</v>
      </c>
      <c r="K70" s="130" t="s">
        <v>1104</v>
      </c>
      <c r="L70" s="131">
        <v>46059</v>
      </c>
      <c r="M70" s="118">
        <f t="shared" ref="M70:M77" si="3">G70/F70*2</f>
        <v>2.6206666666666667</v>
      </c>
    </row>
    <row r="71" spans="1:13" ht="60" x14ac:dyDescent="0.25">
      <c r="A71" s="125" t="s">
        <v>274</v>
      </c>
      <c r="B71" s="126" t="s">
        <v>274</v>
      </c>
      <c r="C71" s="126" t="s">
        <v>281</v>
      </c>
      <c r="D71" s="126" t="s">
        <v>332</v>
      </c>
      <c r="E71" s="126" t="s">
        <v>284</v>
      </c>
      <c r="F71" s="127">
        <v>30</v>
      </c>
      <c r="G71" s="128">
        <v>39.69</v>
      </c>
      <c r="H71" s="129"/>
      <c r="I71" s="126" t="s">
        <v>333</v>
      </c>
      <c r="J71" s="129" t="s">
        <v>279</v>
      </c>
      <c r="K71" s="130" t="s">
        <v>335</v>
      </c>
      <c r="L71" s="131">
        <v>44338</v>
      </c>
      <c r="M71" s="118">
        <f t="shared" si="3"/>
        <v>2.6459999999999999</v>
      </c>
    </row>
    <row r="72" spans="1:13" ht="75" x14ac:dyDescent="0.25">
      <c r="A72" s="125" t="s">
        <v>274</v>
      </c>
      <c r="B72" s="126" t="s">
        <v>274</v>
      </c>
      <c r="C72" s="126" t="s">
        <v>451</v>
      </c>
      <c r="D72" s="126" t="s">
        <v>780</v>
      </c>
      <c r="E72" s="126" t="s">
        <v>284</v>
      </c>
      <c r="F72" s="127">
        <v>30</v>
      </c>
      <c r="G72" s="128">
        <v>39.69</v>
      </c>
      <c r="H72" s="129"/>
      <c r="I72" s="126" t="s">
        <v>333</v>
      </c>
      <c r="J72" s="129" t="s">
        <v>781</v>
      </c>
      <c r="K72" s="130" t="s">
        <v>783</v>
      </c>
      <c r="L72" s="131">
        <v>44883</v>
      </c>
      <c r="M72" s="118">
        <f t="shared" si="3"/>
        <v>2.6459999999999999</v>
      </c>
    </row>
    <row r="73" spans="1:13" ht="60" x14ac:dyDescent="0.25">
      <c r="A73" s="125" t="s">
        <v>274</v>
      </c>
      <c r="B73" s="126" t="s">
        <v>274</v>
      </c>
      <c r="C73" s="126" t="s">
        <v>451</v>
      </c>
      <c r="D73" s="126" t="s">
        <v>784</v>
      </c>
      <c r="E73" s="126" t="s">
        <v>284</v>
      </c>
      <c r="F73" s="127">
        <v>30</v>
      </c>
      <c r="G73" s="128">
        <v>39.69</v>
      </c>
      <c r="H73" s="129"/>
      <c r="I73" s="126" t="s">
        <v>333</v>
      </c>
      <c r="J73" s="129" t="s">
        <v>781</v>
      </c>
      <c r="K73" s="130" t="s">
        <v>335</v>
      </c>
      <c r="L73" s="131">
        <v>44883</v>
      </c>
      <c r="M73" s="118">
        <f t="shared" si="3"/>
        <v>2.6459999999999999</v>
      </c>
    </row>
    <row r="74" spans="1:13" ht="75" x14ac:dyDescent="0.25">
      <c r="A74" s="125" t="s">
        <v>274</v>
      </c>
      <c r="B74" s="126" t="s">
        <v>274</v>
      </c>
      <c r="C74" s="126" t="s">
        <v>451</v>
      </c>
      <c r="D74" s="126" t="s">
        <v>780</v>
      </c>
      <c r="E74" s="126" t="s">
        <v>284</v>
      </c>
      <c r="F74" s="127">
        <v>30</v>
      </c>
      <c r="G74" s="128">
        <v>39.69</v>
      </c>
      <c r="H74" s="129"/>
      <c r="I74" s="126" t="s">
        <v>1024</v>
      </c>
      <c r="J74" s="129" t="s">
        <v>1025</v>
      </c>
      <c r="K74" s="130" t="s">
        <v>1026</v>
      </c>
      <c r="L74" s="131">
        <v>45460</v>
      </c>
      <c r="M74" s="118">
        <f t="shared" si="3"/>
        <v>2.6459999999999999</v>
      </c>
    </row>
    <row r="75" spans="1:13" ht="60" x14ac:dyDescent="0.25">
      <c r="A75" s="125" t="s">
        <v>274</v>
      </c>
      <c r="B75" s="126" t="s">
        <v>274</v>
      </c>
      <c r="C75" s="126" t="s">
        <v>1042</v>
      </c>
      <c r="D75" s="126" t="s">
        <v>1056</v>
      </c>
      <c r="E75" s="126" t="s">
        <v>284</v>
      </c>
      <c r="F75" s="127">
        <v>90</v>
      </c>
      <c r="G75" s="128">
        <v>120</v>
      </c>
      <c r="H75" s="129"/>
      <c r="I75" s="126" t="s">
        <v>1057</v>
      </c>
      <c r="J75" s="129" t="s">
        <v>1058</v>
      </c>
      <c r="K75" s="130" t="s">
        <v>1061</v>
      </c>
      <c r="L75" s="131">
        <v>45569</v>
      </c>
      <c r="M75" s="118">
        <f t="shared" si="3"/>
        <v>2.6666666666666665</v>
      </c>
    </row>
    <row r="76" spans="1:13" ht="75" x14ac:dyDescent="0.25">
      <c r="A76" s="125" t="s">
        <v>274</v>
      </c>
      <c r="B76" s="126" t="s">
        <v>274</v>
      </c>
      <c r="C76" s="126" t="s">
        <v>1042</v>
      </c>
      <c r="D76" s="126" t="s">
        <v>1078</v>
      </c>
      <c r="E76" s="126" t="s">
        <v>284</v>
      </c>
      <c r="F76" s="127">
        <v>90</v>
      </c>
      <c r="G76" s="128">
        <v>120</v>
      </c>
      <c r="H76" s="129"/>
      <c r="I76" s="126" t="s">
        <v>1057</v>
      </c>
      <c r="J76" s="129" t="s">
        <v>1079</v>
      </c>
      <c r="K76" s="130" t="s">
        <v>1085</v>
      </c>
      <c r="L76" s="131">
        <v>45645</v>
      </c>
      <c r="M76" s="118">
        <f t="shared" si="3"/>
        <v>2.6666666666666665</v>
      </c>
    </row>
    <row r="77" spans="1:13" ht="60" x14ac:dyDescent="0.25">
      <c r="A77" s="125" t="s">
        <v>274</v>
      </c>
      <c r="B77" s="126" t="s">
        <v>274</v>
      </c>
      <c r="C77" s="126" t="s">
        <v>338</v>
      </c>
      <c r="D77" s="126" t="s">
        <v>332</v>
      </c>
      <c r="E77" s="126" t="s">
        <v>284</v>
      </c>
      <c r="F77" s="127">
        <v>30</v>
      </c>
      <c r="G77" s="128">
        <v>40.020000000000003</v>
      </c>
      <c r="H77" s="129"/>
      <c r="I77" s="126" t="s">
        <v>333</v>
      </c>
      <c r="J77" s="129" t="s">
        <v>279</v>
      </c>
      <c r="K77" s="130" t="s">
        <v>339</v>
      </c>
      <c r="L77" s="131">
        <v>44338</v>
      </c>
      <c r="M77" s="118">
        <f t="shared" si="3"/>
        <v>2.6680000000000001</v>
      </c>
    </row>
    <row r="78" spans="1:13" ht="75" x14ac:dyDescent="0.25">
      <c r="A78" s="125" t="s">
        <v>274</v>
      </c>
      <c r="B78" s="126" t="s">
        <v>1071</v>
      </c>
      <c r="C78" s="126" t="s">
        <v>276</v>
      </c>
      <c r="D78" s="126" t="s">
        <v>1072</v>
      </c>
      <c r="E78" s="126" t="s">
        <v>284</v>
      </c>
      <c r="F78" s="127">
        <v>30</v>
      </c>
      <c r="G78" s="128">
        <v>80.52</v>
      </c>
      <c r="H78" s="129"/>
      <c r="I78" s="126" t="s">
        <v>1073</v>
      </c>
      <c r="J78" s="129" t="s">
        <v>1198</v>
      </c>
      <c r="K78" s="130" t="s">
        <v>1118</v>
      </c>
      <c r="L78" s="131">
        <v>46141</v>
      </c>
      <c r="M78" s="118">
        <f>G78/F78</f>
        <v>2.6839999999999997</v>
      </c>
    </row>
    <row r="79" spans="1:13" ht="75" x14ac:dyDescent="0.25">
      <c r="A79" s="125" t="s">
        <v>274</v>
      </c>
      <c r="B79" s="126" t="s">
        <v>1071</v>
      </c>
      <c r="C79" s="126" t="s">
        <v>276</v>
      </c>
      <c r="D79" s="126" t="s">
        <v>1072</v>
      </c>
      <c r="E79" s="126" t="s">
        <v>284</v>
      </c>
      <c r="F79" s="127">
        <v>30</v>
      </c>
      <c r="G79" s="128">
        <v>80.52</v>
      </c>
      <c r="H79" s="129"/>
      <c r="I79" s="126" t="s">
        <v>1152</v>
      </c>
      <c r="J79" s="129" t="s">
        <v>1198</v>
      </c>
      <c r="K79" s="130" t="s">
        <v>1118</v>
      </c>
      <c r="L79" s="131">
        <v>46141</v>
      </c>
      <c r="M79" s="118">
        <f>G79/F79</f>
        <v>2.6839999999999997</v>
      </c>
    </row>
    <row r="80" spans="1:13" ht="45" x14ac:dyDescent="0.25">
      <c r="A80" s="125" t="s">
        <v>274</v>
      </c>
      <c r="B80" s="126" t="s">
        <v>769</v>
      </c>
      <c r="C80" s="126" t="s">
        <v>777</v>
      </c>
      <c r="D80" s="126" t="s">
        <v>209</v>
      </c>
      <c r="E80" s="126" t="s">
        <v>284</v>
      </c>
      <c r="F80" s="127">
        <v>60</v>
      </c>
      <c r="G80" s="128">
        <v>83.44</v>
      </c>
      <c r="H80" s="129"/>
      <c r="I80" s="126" t="s">
        <v>771</v>
      </c>
      <c r="J80" s="129" t="s">
        <v>772</v>
      </c>
      <c r="K80" s="130" t="s">
        <v>778</v>
      </c>
      <c r="L80" s="131">
        <v>44882</v>
      </c>
      <c r="M80" s="118">
        <f>G80/F80*2</f>
        <v>2.7813333333333334</v>
      </c>
    </row>
    <row r="81" spans="1:13" ht="75" x14ac:dyDescent="0.25">
      <c r="A81" s="125" t="s">
        <v>274</v>
      </c>
      <c r="B81" s="126" t="s">
        <v>274</v>
      </c>
      <c r="C81" s="126" t="s">
        <v>276</v>
      </c>
      <c r="D81" s="126" t="s">
        <v>460</v>
      </c>
      <c r="E81" s="126" t="s">
        <v>284</v>
      </c>
      <c r="F81" s="127">
        <v>30</v>
      </c>
      <c r="G81" s="128">
        <v>83.54</v>
      </c>
      <c r="H81" s="129"/>
      <c r="I81" s="126" t="s">
        <v>464</v>
      </c>
      <c r="J81" s="129" t="s">
        <v>462</v>
      </c>
      <c r="K81" s="130" t="s">
        <v>465</v>
      </c>
      <c r="L81" s="131">
        <v>44404</v>
      </c>
      <c r="M81" s="118">
        <f>G81/F81</f>
        <v>2.7846666666666668</v>
      </c>
    </row>
    <row r="82" spans="1:13" ht="75" x14ac:dyDescent="0.25">
      <c r="A82" s="125" t="s">
        <v>274</v>
      </c>
      <c r="B82" s="126" t="s">
        <v>1071</v>
      </c>
      <c r="C82" s="126" t="s">
        <v>403</v>
      </c>
      <c r="D82" s="126" t="s">
        <v>1072</v>
      </c>
      <c r="E82" s="126" t="s">
        <v>284</v>
      </c>
      <c r="F82" s="127">
        <v>90</v>
      </c>
      <c r="G82" s="128">
        <v>125.96</v>
      </c>
      <c r="H82" s="129"/>
      <c r="I82" s="126" t="s">
        <v>1152</v>
      </c>
      <c r="J82" s="129" t="s">
        <v>1153</v>
      </c>
      <c r="K82" s="130" t="s">
        <v>1122</v>
      </c>
      <c r="L82" s="131">
        <v>45485</v>
      </c>
      <c r="M82" s="118">
        <f>G82/F82*2</f>
        <v>2.7991111111111109</v>
      </c>
    </row>
    <row r="83" spans="1:13" ht="60" x14ac:dyDescent="0.25">
      <c r="A83" s="125" t="s">
        <v>274</v>
      </c>
      <c r="B83" s="126" t="s">
        <v>274</v>
      </c>
      <c r="C83" s="126" t="s">
        <v>1032</v>
      </c>
      <c r="D83" s="126" t="s">
        <v>955</v>
      </c>
      <c r="E83" s="126" t="s">
        <v>284</v>
      </c>
      <c r="F83" s="127">
        <v>60</v>
      </c>
      <c r="G83" s="128">
        <v>169.37</v>
      </c>
      <c r="H83" s="129"/>
      <c r="I83" s="126" t="s">
        <v>1028</v>
      </c>
      <c r="J83" s="129" t="s">
        <v>1029</v>
      </c>
      <c r="K83" s="130" t="s">
        <v>1033</v>
      </c>
      <c r="L83" s="131">
        <v>45547</v>
      </c>
      <c r="M83" s="118">
        <f t="shared" ref="M83:M90" si="4">G83/F83</f>
        <v>2.8228333333333335</v>
      </c>
    </row>
    <row r="84" spans="1:13" ht="60" x14ac:dyDescent="0.25">
      <c r="A84" s="125" t="s">
        <v>274</v>
      </c>
      <c r="B84" s="126" t="s">
        <v>274</v>
      </c>
      <c r="C84" s="126" t="s">
        <v>1040</v>
      </c>
      <c r="D84" s="126" t="s">
        <v>955</v>
      </c>
      <c r="E84" s="126" t="s">
        <v>284</v>
      </c>
      <c r="F84" s="127">
        <v>60</v>
      </c>
      <c r="G84" s="128">
        <v>169.37</v>
      </c>
      <c r="H84" s="129"/>
      <c r="I84" s="126" t="s">
        <v>1028</v>
      </c>
      <c r="J84" s="129" t="s">
        <v>1029</v>
      </c>
      <c r="K84" s="130" t="s">
        <v>1041</v>
      </c>
      <c r="L84" s="131">
        <v>45547</v>
      </c>
      <c r="M84" s="118">
        <f t="shared" si="4"/>
        <v>2.8228333333333335</v>
      </c>
    </row>
    <row r="85" spans="1:13" ht="60" x14ac:dyDescent="0.25">
      <c r="A85" s="125" t="s">
        <v>274</v>
      </c>
      <c r="B85" s="126" t="s">
        <v>274</v>
      </c>
      <c r="C85" s="126" t="s">
        <v>1032</v>
      </c>
      <c r="D85" s="126" t="s">
        <v>955</v>
      </c>
      <c r="E85" s="126" t="s">
        <v>284</v>
      </c>
      <c r="F85" s="127">
        <v>60</v>
      </c>
      <c r="G85" s="128">
        <v>169.37</v>
      </c>
      <c r="H85" s="129"/>
      <c r="I85" s="126" t="s">
        <v>956</v>
      </c>
      <c r="J85" s="129" t="s">
        <v>279</v>
      </c>
      <c r="K85" s="130" t="s">
        <v>1033</v>
      </c>
      <c r="L85" s="131">
        <v>44338</v>
      </c>
      <c r="M85" s="118">
        <f t="shared" si="4"/>
        <v>2.8228333333333335</v>
      </c>
    </row>
    <row r="86" spans="1:13" ht="45" x14ac:dyDescent="0.25">
      <c r="A86" s="125" t="s">
        <v>274</v>
      </c>
      <c r="B86" s="126" t="s">
        <v>274</v>
      </c>
      <c r="C86" s="126" t="s">
        <v>1040</v>
      </c>
      <c r="D86" s="126" t="s">
        <v>1067</v>
      </c>
      <c r="E86" s="126" t="s">
        <v>284</v>
      </c>
      <c r="F86" s="127">
        <v>60</v>
      </c>
      <c r="G86" s="128">
        <v>169.37</v>
      </c>
      <c r="H86" s="129"/>
      <c r="I86" s="126" t="s">
        <v>956</v>
      </c>
      <c r="J86" s="129" t="s">
        <v>279</v>
      </c>
      <c r="K86" s="130" t="s">
        <v>1041</v>
      </c>
      <c r="L86" s="131">
        <v>44338</v>
      </c>
      <c r="M86" s="118">
        <f t="shared" si="4"/>
        <v>2.8228333333333335</v>
      </c>
    </row>
    <row r="87" spans="1:13" ht="60" x14ac:dyDescent="0.25">
      <c r="A87" s="125" t="s">
        <v>274</v>
      </c>
      <c r="B87" s="126" t="s">
        <v>274</v>
      </c>
      <c r="C87" s="126" t="s">
        <v>1040</v>
      </c>
      <c r="D87" s="126" t="s">
        <v>955</v>
      </c>
      <c r="E87" s="126" t="s">
        <v>284</v>
      </c>
      <c r="F87" s="127">
        <v>60</v>
      </c>
      <c r="G87" s="128">
        <v>172.49</v>
      </c>
      <c r="H87" s="129"/>
      <c r="I87" s="126" t="s">
        <v>956</v>
      </c>
      <c r="J87" s="129" t="s">
        <v>1065</v>
      </c>
      <c r="K87" s="130" t="s">
        <v>1041</v>
      </c>
      <c r="L87" s="131">
        <v>45590</v>
      </c>
      <c r="M87" s="118">
        <f t="shared" si="4"/>
        <v>2.8748333333333336</v>
      </c>
    </row>
    <row r="88" spans="1:13" ht="60" x14ac:dyDescent="0.25">
      <c r="A88" s="125" t="s">
        <v>274</v>
      </c>
      <c r="B88" s="126" t="s">
        <v>274</v>
      </c>
      <c r="C88" s="126" t="s">
        <v>1032</v>
      </c>
      <c r="D88" s="126" t="s">
        <v>955</v>
      </c>
      <c r="E88" s="126" t="s">
        <v>284</v>
      </c>
      <c r="F88" s="127">
        <v>60</v>
      </c>
      <c r="G88" s="128">
        <v>172.49</v>
      </c>
      <c r="H88" s="129"/>
      <c r="I88" s="126" t="s">
        <v>956</v>
      </c>
      <c r="J88" s="129" t="s">
        <v>1065</v>
      </c>
      <c r="K88" s="130" t="s">
        <v>1033</v>
      </c>
      <c r="L88" s="131">
        <v>45590</v>
      </c>
      <c r="M88" s="118">
        <f t="shared" si="4"/>
        <v>2.8748333333333336</v>
      </c>
    </row>
    <row r="89" spans="1:13" ht="60" x14ac:dyDescent="0.25">
      <c r="A89" s="125" t="s">
        <v>274</v>
      </c>
      <c r="B89" s="126" t="s">
        <v>274</v>
      </c>
      <c r="C89" s="126" t="s">
        <v>1032</v>
      </c>
      <c r="D89" s="126" t="s">
        <v>955</v>
      </c>
      <c r="E89" s="126" t="s">
        <v>284</v>
      </c>
      <c r="F89" s="127">
        <v>60</v>
      </c>
      <c r="G89" s="128">
        <v>172.49</v>
      </c>
      <c r="H89" s="129"/>
      <c r="I89" s="126" t="s">
        <v>1028</v>
      </c>
      <c r="J89" s="129" t="s">
        <v>1065</v>
      </c>
      <c r="K89" s="130" t="s">
        <v>1033</v>
      </c>
      <c r="L89" s="131">
        <v>45590</v>
      </c>
      <c r="M89" s="118">
        <f t="shared" si="4"/>
        <v>2.8748333333333336</v>
      </c>
    </row>
    <row r="90" spans="1:13" ht="60" x14ac:dyDescent="0.25">
      <c r="A90" s="125" t="s">
        <v>274</v>
      </c>
      <c r="B90" s="126" t="s">
        <v>274</v>
      </c>
      <c r="C90" s="126" t="s">
        <v>1040</v>
      </c>
      <c r="D90" s="126" t="s">
        <v>955</v>
      </c>
      <c r="E90" s="126" t="s">
        <v>284</v>
      </c>
      <c r="F90" s="127">
        <v>60</v>
      </c>
      <c r="G90" s="128">
        <v>172.49</v>
      </c>
      <c r="H90" s="129"/>
      <c r="I90" s="126" t="s">
        <v>1028</v>
      </c>
      <c r="J90" s="129" t="s">
        <v>1065</v>
      </c>
      <c r="K90" s="130" t="s">
        <v>1041</v>
      </c>
      <c r="L90" s="131">
        <v>45590</v>
      </c>
      <c r="M90" s="118">
        <f t="shared" si="4"/>
        <v>2.8748333333333336</v>
      </c>
    </row>
    <row r="91" spans="1:13" ht="75" x14ac:dyDescent="0.25">
      <c r="A91" s="125" t="s">
        <v>274</v>
      </c>
      <c r="B91" s="126" t="s">
        <v>1071</v>
      </c>
      <c r="C91" s="126" t="s">
        <v>397</v>
      </c>
      <c r="D91" s="126" t="s">
        <v>1072</v>
      </c>
      <c r="E91" s="126" t="s">
        <v>284</v>
      </c>
      <c r="F91" s="127">
        <v>60</v>
      </c>
      <c r="G91" s="128">
        <v>86.79</v>
      </c>
      <c r="H91" s="129"/>
      <c r="I91" s="126" t="s">
        <v>1073</v>
      </c>
      <c r="J91" s="129" t="s">
        <v>1074</v>
      </c>
      <c r="K91" s="130" t="s">
        <v>1075</v>
      </c>
      <c r="L91" s="131">
        <v>45629</v>
      </c>
      <c r="M91" s="118">
        <f t="shared" ref="M91:M97" si="5">G91/F91*2</f>
        <v>2.8930000000000002</v>
      </c>
    </row>
    <row r="92" spans="1:13" ht="75" x14ac:dyDescent="0.25">
      <c r="A92" s="125" t="s">
        <v>274</v>
      </c>
      <c r="B92" s="126" t="s">
        <v>1071</v>
      </c>
      <c r="C92" s="126" t="s">
        <v>397</v>
      </c>
      <c r="D92" s="126" t="s">
        <v>1072</v>
      </c>
      <c r="E92" s="126" t="s">
        <v>284</v>
      </c>
      <c r="F92" s="127">
        <v>60</v>
      </c>
      <c r="G92" s="128">
        <v>86.79</v>
      </c>
      <c r="H92" s="129"/>
      <c r="I92" s="126" t="s">
        <v>1152</v>
      </c>
      <c r="J92" s="129" t="s">
        <v>1153</v>
      </c>
      <c r="K92" s="130" t="s">
        <v>1075</v>
      </c>
      <c r="L92" s="131">
        <v>45485</v>
      </c>
      <c r="M92" s="118">
        <f t="shared" si="5"/>
        <v>2.8930000000000002</v>
      </c>
    </row>
    <row r="93" spans="1:13" ht="45" x14ac:dyDescent="0.25">
      <c r="A93" s="125" t="s">
        <v>274</v>
      </c>
      <c r="B93" s="126" t="s">
        <v>297</v>
      </c>
      <c r="C93" s="126" t="s">
        <v>281</v>
      </c>
      <c r="D93" s="126" t="s">
        <v>298</v>
      </c>
      <c r="E93" s="126"/>
      <c r="F93" s="127">
        <v>30</v>
      </c>
      <c r="G93" s="128">
        <v>43.42</v>
      </c>
      <c r="H93" s="129"/>
      <c r="I93" s="126" t="s">
        <v>299</v>
      </c>
      <c r="J93" s="129" t="s">
        <v>279</v>
      </c>
      <c r="K93" s="130" t="s">
        <v>301</v>
      </c>
      <c r="L93" s="131">
        <v>44338</v>
      </c>
      <c r="M93" s="118">
        <f t="shared" si="5"/>
        <v>2.8946666666666667</v>
      </c>
    </row>
    <row r="94" spans="1:13" ht="60" x14ac:dyDescent="0.25">
      <c r="A94" s="125" t="s">
        <v>274</v>
      </c>
      <c r="B94" s="126" t="s">
        <v>769</v>
      </c>
      <c r="C94" s="126" t="s">
        <v>777</v>
      </c>
      <c r="D94" s="126" t="s">
        <v>209</v>
      </c>
      <c r="E94" s="126" t="s">
        <v>284</v>
      </c>
      <c r="F94" s="127">
        <v>60</v>
      </c>
      <c r="G94" s="128">
        <v>86.92</v>
      </c>
      <c r="H94" s="129"/>
      <c r="I94" s="126" t="s">
        <v>888</v>
      </c>
      <c r="J94" s="129" t="s">
        <v>889</v>
      </c>
      <c r="K94" s="130" t="s">
        <v>778</v>
      </c>
      <c r="L94" s="131">
        <v>45217</v>
      </c>
      <c r="M94" s="118">
        <f t="shared" si="5"/>
        <v>2.8973333333333335</v>
      </c>
    </row>
    <row r="95" spans="1:13" ht="75" x14ac:dyDescent="0.25">
      <c r="A95" s="125" t="s">
        <v>274</v>
      </c>
      <c r="B95" s="126" t="s">
        <v>1071</v>
      </c>
      <c r="C95" s="126" t="s">
        <v>403</v>
      </c>
      <c r="D95" s="126" t="s">
        <v>1072</v>
      </c>
      <c r="E95" s="126" t="s">
        <v>284</v>
      </c>
      <c r="F95" s="127">
        <v>90</v>
      </c>
      <c r="G95" s="128">
        <v>131.06</v>
      </c>
      <c r="H95" s="129"/>
      <c r="I95" s="126" t="s">
        <v>1073</v>
      </c>
      <c r="J95" s="129" t="s">
        <v>1117</v>
      </c>
      <c r="K95" s="130" t="s">
        <v>1122</v>
      </c>
      <c r="L95" s="131">
        <v>45814</v>
      </c>
      <c r="M95" s="118">
        <f t="shared" si="5"/>
        <v>2.9124444444444446</v>
      </c>
    </row>
    <row r="96" spans="1:13" ht="75" x14ac:dyDescent="0.25">
      <c r="A96" s="125" t="s">
        <v>274</v>
      </c>
      <c r="B96" s="126" t="s">
        <v>1071</v>
      </c>
      <c r="C96" s="126" t="s">
        <v>403</v>
      </c>
      <c r="D96" s="126" t="s">
        <v>1072</v>
      </c>
      <c r="E96" s="126" t="s">
        <v>284</v>
      </c>
      <c r="F96" s="127">
        <v>90</v>
      </c>
      <c r="G96" s="128">
        <v>131.06</v>
      </c>
      <c r="H96" s="129"/>
      <c r="I96" s="126" t="s">
        <v>1152</v>
      </c>
      <c r="J96" s="129" t="s">
        <v>1165</v>
      </c>
      <c r="K96" s="130" t="s">
        <v>1122</v>
      </c>
      <c r="L96" s="131">
        <v>45902</v>
      </c>
      <c r="M96" s="118">
        <f t="shared" si="5"/>
        <v>2.9124444444444446</v>
      </c>
    </row>
    <row r="97" spans="1:13" ht="60" x14ac:dyDescent="0.25">
      <c r="A97" s="125" t="s">
        <v>274</v>
      </c>
      <c r="B97" s="126" t="s">
        <v>769</v>
      </c>
      <c r="C97" s="126" t="s">
        <v>1038</v>
      </c>
      <c r="D97" s="126" t="s">
        <v>209</v>
      </c>
      <c r="E97" s="126" t="s">
        <v>284</v>
      </c>
      <c r="F97" s="127">
        <v>30</v>
      </c>
      <c r="G97" s="128">
        <v>44.51</v>
      </c>
      <c r="H97" s="129"/>
      <c r="I97" s="126" t="s">
        <v>888</v>
      </c>
      <c r="J97" s="129" t="s">
        <v>1076</v>
      </c>
      <c r="K97" s="130" t="s">
        <v>1077</v>
      </c>
      <c r="L97" s="131">
        <v>45635</v>
      </c>
      <c r="M97" s="118">
        <f t="shared" si="5"/>
        <v>2.9673333333333334</v>
      </c>
    </row>
    <row r="98" spans="1:13" ht="45" x14ac:dyDescent="0.25">
      <c r="A98" s="125" t="s">
        <v>274</v>
      </c>
      <c r="B98" s="126" t="s">
        <v>274</v>
      </c>
      <c r="C98" s="126" t="s">
        <v>317</v>
      </c>
      <c r="D98" s="126" t="s">
        <v>424</v>
      </c>
      <c r="E98" s="126"/>
      <c r="F98" s="127">
        <v>20</v>
      </c>
      <c r="G98" s="128">
        <v>59.8</v>
      </c>
      <c r="H98" s="129"/>
      <c r="I98" s="126" t="s">
        <v>425</v>
      </c>
      <c r="J98" s="129" t="s">
        <v>279</v>
      </c>
      <c r="K98" s="130" t="s">
        <v>426</v>
      </c>
      <c r="L98" s="131">
        <v>44338</v>
      </c>
      <c r="M98" s="118">
        <f>G98/F98</f>
        <v>2.9899999999999998</v>
      </c>
    </row>
    <row r="99" spans="1:13" ht="45" x14ac:dyDescent="0.25">
      <c r="A99" s="125" t="s">
        <v>274</v>
      </c>
      <c r="B99" s="126" t="s">
        <v>769</v>
      </c>
      <c r="C99" s="126" t="s">
        <v>775</v>
      </c>
      <c r="D99" s="126" t="s">
        <v>209</v>
      </c>
      <c r="E99" s="126" t="s">
        <v>284</v>
      </c>
      <c r="F99" s="127">
        <v>20</v>
      </c>
      <c r="G99" s="128">
        <v>59.87</v>
      </c>
      <c r="H99" s="129"/>
      <c r="I99" s="126" t="s">
        <v>771</v>
      </c>
      <c r="J99" s="129" t="s">
        <v>772</v>
      </c>
      <c r="K99" s="130" t="s">
        <v>776</v>
      </c>
      <c r="L99" s="131">
        <v>44882</v>
      </c>
      <c r="M99" s="118">
        <f>G99/F99</f>
        <v>2.9935</v>
      </c>
    </row>
    <row r="100" spans="1:13" ht="75" x14ac:dyDescent="0.25">
      <c r="A100" s="125" t="s">
        <v>274</v>
      </c>
      <c r="B100" s="126" t="s">
        <v>1071</v>
      </c>
      <c r="C100" s="126" t="s">
        <v>397</v>
      </c>
      <c r="D100" s="126" t="s">
        <v>1072</v>
      </c>
      <c r="E100" s="126" t="s">
        <v>284</v>
      </c>
      <c r="F100" s="127">
        <v>60</v>
      </c>
      <c r="G100" s="128">
        <v>90.26</v>
      </c>
      <c r="H100" s="129"/>
      <c r="I100" s="126" t="s">
        <v>1073</v>
      </c>
      <c r="J100" s="129" t="s">
        <v>1198</v>
      </c>
      <c r="K100" s="130" t="s">
        <v>1075</v>
      </c>
      <c r="L100" s="131">
        <v>46141</v>
      </c>
      <c r="M100" s="118">
        <f>G100/F100*2</f>
        <v>3.008666666666667</v>
      </c>
    </row>
    <row r="101" spans="1:13" ht="75" x14ac:dyDescent="0.25">
      <c r="A101" s="125" t="s">
        <v>274</v>
      </c>
      <c r="B101" s="126" t="s">
        <v>1071</v>
      </c>
      <c r="C101" s="126" t="s">
        <v>1199</v>
      </c>
      <c r="D101" s="126" t="s">
        <v>1072</v>
      </c>
      <c r="E101" s="126" t="s">
        <v>284</v>
      </c>
      <c r="F101" s="127">
        <v>60</v>
      </c>
      <c r="G101" s="128">
        <v>90.26</v>
      </c>
      <c r="H101" s="129"/>
      <c r="I101" s="126" t="s">
        <v>1152</v>
      </c>
      <c r="J101" s="129" t="s">
        <v>1198</v>
      </c>
      <c r="K101" s="130" t="s">
        <v>1075</v>
      </c>
      <c r="L101" s="131">
        <v>46141</v>
      </c>
      <c r="M101" s="118">
        <f>G101/F101*2</f>
        <v>3.008666666666667</v>
      </c>
    </row>
    <row r="102" spans="1:13" ht="75" x14ac:dyDescent="0.25">
      <c r="A102" s="125" t="s">
        <v>274</v>
      </c>
      <c r="B102" s="126" t="s">
        <v>1071</v>
      </c>
      <c r="C102" s="126" t="s">
        <v>403</v>
      </c>
      <c r="D102" s="126" t="s">
        <v>1072</v>
      </c>
      <c r="E102" s="126" t="s">
        <v>284</v>
      </c>
      <c r="F102" s="127">
        <v>90</v>
      </c>
      <c r="G102" s="128">
        <v>135.78</v>
      </c>
      <c r="H102" s="129"/>
      <c r="I102" s="126" t="s">
        <v>1073</v>
      </c>
      <c r="J102" s="129" t="s">
        <v>1198</v>
      </c>
      <c r="K102" s="130" t="s">
        <v>1122</v>
      </c>
      <c r="L102" s="131">
        <v>46141</v>
      </c>
      <c r="M102" s="118">
        <f>G102/F102*2</f>
        <v>3.0173333333333332</v>
      </c>
    </row>
    <row r="103" spans="1:13" ht="75" x14ac:dyDescent="0.25">
      <c r="A103" s="125" t="s">
        <v>274</v>
      </c>
      <c r="B103" s="126" t="s">
        <v>1071</v>
      </c>
      <c r="C103" s="126" t="s">
        <v>403</v>
      </c>
      <c r="D103" s="126" t="s">
        <v>1072</v>
      </c>
      <c r="E103" s="126" t="s">
        <v>284</v>
      </c>
      <c r="F103" s="127">
        <v>90</v>
      </c>
      <c r="G103" s="128">
        <v>135.78</v>
      </c>
      <c r="H103" s="129"/>
      <c r="I103" s="126" t="s">
        <v>1152</v>
      </c>
      <c r="J103" s="129" t="s">
        <v>1198</v>
      </c>
      <c r="K103" s="130" t="s">
        <v>1122</v>
      </c>
      <c r="L103" s="131">
        <v>46141</v>
      </c>
      <c r="M103" s="118">
        <f>G103/F103*2</f>
        <v>3.0173333333333332</v>
      </c>
    </row>
    <row r="104" spans="1:13" ht="105" x14ac:dyDescent="0.25">
      <c r="A104" s="125" t="s">
        <v>274</v>
      </c>
      <c r="B104" s="126" t="s">
        <v>274</v>
      </c>
      <c r="C104" s="126" t="s">
        <v>799</v>
      </c>
      <c r="D104" s="126" t="s">
        <v>800</v>
      </c>
      <c r="E104" s="126" t="s">
        <v>284</v>
      </c>
      <c r="F104" s="127">
        <v>60</v>
      </c>
      <c r="G104" s="128">
        <v>91.37</v>
      </c>
      <c r="H104" s="129"/>
      <c r="I104" s="126" t="s">
        <v>801</v>
      </c>
      <c r="J104" s="129" t="s">
        <v>802</v>
      </c>
      <c r="K104" s="130" t="s">
        <v>803</v>
      </c>
      <c r="L104" s="131">
        <v>44966</v>
      </c>
      <c r="M104" s="118">
        <f>G104/F104*2</f>
        <v>3.045666666666667</v>
      </c>
    </row>
    <row r="105" spans="1:13" ht="60" x14ac:dyDescent="0.25">
      <c r="A105" s="125" t="s">
        <v>274</v>
      </c>
      <c r="B105" s="126" t="s">
        <v>769</v>
      </c>
      <c r="C105" s="126" t="s">
        <v>775</v>
      </c>
      <c r="D105" s="126" t="s">
        <v>209</v>
      </c>
      <c r="E105" s="126" t="s">
        <v>284</v>
      </c>
      <c r="F105" s="127">
        <v>20</v>
      </c>
      <c r="G105" s="128">
        <v>61.23</v>
      </c>
      <c r="H105" s="129"/>
      <c r="I105" s="126" t="s">
        <v>888</v>
      </c>
      <c r="J105" s="129" t="s">
        <v>889</v>
      </c>
      <c r="K105" s="130" t="s">
        <v>776</v>
      </c>
      <c r="L105" s="131">
        <v>45217</v>
      </c>
      <c r="M105" s="118">
        <f>G105/F105</f>
        <v>3.0614999999999997</v>
      </c>
    </row>
    <row r="106" spans="1:13" ht="105" x14ac:dyDescent="0.25">
      <c r="A106" s="125" t="s">
        <v>274</v>
      </c>
      <c r="B106" s="126" t="s">
        <v>274</v>
      </c>
      <c r="C106" s="126" t="s">
        <v>283</v>
      </c>
      <c r="D106" s="126" t="s">
        <v>800</v>
      </c>
      <c r="E106" s="126" t="s">
        <v>284</v>
      </c>
      <c r="F106" s="127">
        <v>30</v>
      </c>
      <c r="G106" s="128">
        <v>92.1</v>
      </c>
      <c r="H106" s="129"/>
      <c r="I106" s="126" t="s">
        <v>801</v>
      </c>
      <c r="J106" s="129" t="s">
        <v>802</v>
      </c>
      <c r="K106" s="130" t="s">
        <v>805</v>
      </c>
      <c r="L106" s="131">
        <v>44966</v>
      </c>
      <c r="M106" s="118">
        <f>G106/F106</f>
        <v>3.07</v>
      </c>
    </row>
    <row r="107" spans="1:13" ht="105" x14ac:dyDescent="0.25">
      <c r="A107" s="125" t="s">
        <v>274</v>
      </c>
      <c r="B107" s="126" t="s">
        <v>274</v>
      </c>
      <c r="C107" s="126" t="s">
        <v>806</v>
      </c>
      <c r="D107" s="126" t="s">
        <v>800</v>
      </c>
      <c r="E107" s="126" t="s">
        <v>284</v>
      </c>
      <c r="F107" s="127">
        <v>20</v>
      </c>
      <c r="G107" s="128">
        <v>61.4</v>
      </c>
      <c r="H107" s="129"/>
      <c r="I107" s="126" t="s">
        <v>801</v>
      </c>
      <c r="J107" s="129" t="s">
        <v>802</v>
      </c>
      <c r="K107" s="130" t="s">
        <v>807</v>
      </c>
      <c r="L107" s="131">
        <v>44966</v>
      </c>
      <c r="M107" s="118">
        <f>G107/F107</f>
        <v>3.07</v>
      </c>
    </row>
    <row r="108" spans="1:13" ht="75" x14ac:dyDescent="0.25">
      <c r="A108" s="125" t="s">
        <v>274</v>
      </c>
      <c r="B108" s="126" t="s">
        <v>274</v>
      </c>
      <c r="C108" s="126" t="s">
        <v>281</v>
      </c>
      <c r="D108" s="126" t="s">
        <v>460</v>
      </c>
      <c r="E108" s="126" t="s">
        <v>284</v>
      </c>
      <c r="F108" s="127">
        <v>30</v>
      </c>
      <c r="G108" s="128">
        <v>47.4</v>
      </c>
      <c r="H108" s="129"/>
      <c r="I108" s="126" t="s">
        <v>461</v>
      </c>
      <c r="J108" s="129" t="s">
        <v>462</v>
      </c>
      <c r="K108" s="130" t="s">
        <v>463</v>
      </c>
      <c r="L108" s="131">
        <v>44404</v>
      </c>
      <c r="M108" s="118">
        <f>G108/F108*2</f>
        <v>3.1599999999999997</v>
      </c>
    </row>
    <row r="109" spans="1:13" ht="60" x14ac:dyDescent="0.25">
      <c r="A109" s="125" t="s">
        <v>274</v>
      </c>
      <c r="B109" s="126" t="s">
        <v>274</v>
      </c>
      <c r="C109" s="126" t="s">
        <v>1201</v>
      </c>
      <c r="D109" s="126" t="s">
        <v>1202</v>
      </c>
      <c r="E109" s="126" t="s">
        <v>284</v>
      </c>
      <c r="F109" s="127">
        <v>30</v>
      </c>
      <c r="G109" s="128">
        <v>47.4</v>
      </c>
      <c r="H109" s="129"/>
      <c r="I109" s="126" t="s">
        <v>461</v>
      </c>
      <c r="J109" s="129" t="s">
        <v>1203</v>
      </c>
      <c r="K109" s="130" t="s">
        <v>1204</v>
      </c>
      <c r="L109" s="131">
        <v>46148</v>
      </c>
      <c r="M109" s="118">
        <f>G109/F109*2</f>
        <v>3.1599999999999997</v>
      </c>
    </row>
    <row r="110" spans="1:13" ht="60" x14ac:dyDescent="0.25">
      <c r="A110" s="125" t="s">
        <v>274</v>
      </c>
      <c r="B110" s="126" t="s">
        <v>274</v>
      </c>
      <c r="C110" s="126" t="s">
        <v>281</v>
      </c>
      <c r="D110" s="126" t="s">
        <v>314</v>
      </c>
      <c r="E110" s="126"/>
      <c r="F110" s="127">
        <v>30</v>
      </c>
      <c r="G110" s="128">
        <v>47.5</v>
      </c>
      <c r="H110" s="129"/>
      <c r="I110" s="126" t="s">
        <v>315</v>
      </c>
      <c r="J110" s="129" t="s">
        <v>279</v>
      </c>
      <c r="K110" s="130" t="s">
        <v>319</v>
      </c>
      <c r="L110" s="131">
        <v>44338</v>
      </c>
      <c r="M110" s="118">
        <f>G110/F110*2</f>
        <v>3.1666666666666665</v>
      </c>
    </row>
    <row r="111" spans="1:13" ht="60" x14ac:dyDescent="0.25">
      <c r="A111" s="125" t="s">
        <v>274</v>
      </c>
      <c r="B111" s="126" t="s">
        <v>769</v>
      </c>
      <c r="C111" s="126" t="s">
        <v>777</v>
      </c>
      <c r="D111" s="126" t="s">
        <v>209</v>
      </c>
      <c r="E111" s="126" t="s">
        <v>284</v>
      </c>
      <c r="F111" s="127">
        <v>60</v>
      </c>
      <c r="G111" s="128">
        <v>96.2</v>
      </c>
      <c r="H111" s="129"/>
      <c r="I111" s="126" t="s">
        <v>888</v>
      </c>
      <c r="J111" s="129" t="s">
        <v>1147</v>
      </c>
      <c r="K111" s="130" t="s">
        <v>778</v>
      </c>
      <c r="L111" s="131">
        <v>45870</v>
      </c>
      <c r="M111" s="118">
        <f>G111/F111*2</f>
        <v>3.2066666666666666</v>
      </c>
    </row>
    <row r="112" spans="1:13" ht="60" x14ac:dyDescent="0.25">
      <c r="A112" s="125" t="s">
        <v>274</v>
      </c>
      <c r="B112" s="126" t="s">
        <v>274</v>
      </c>
      <c r="C112" s="126" t="s">
        <v>317</v>
      </c>
      <c r="D112" s="126" t="s">
        <v>314</v>
      </c>
      <c r="E112" s="126"/>
      <c r="F112" s="127">
        <v>20</v>
      </c>
      <c r="G112" s="128">
        <v>64.7</v>
      </c>
      <c r="H112" s="129"/>
      <c r="I112" s="126" t="s">
        <v>315</v>
      </c>
      <c r="J112" s="129" t="s">
        <v>279</v>
      </c>
      <c r="K112" s="130" t="s">
        <v>318</v>
      </c>
      <c r="L112" s="131">
        <v>44338</v>
      </c>
      <c r="M112" s="118">
        <f>G112/F112</f>
        <v>3.2350000000000003</v>
      </c>
    </row>
    <row r="113" spans="1:13" ht="75" x14ac:dyDescent="0.25">
      <c r="A113" s="125" t="s">
        <v>274</v>
      </c>
      <c r="B113" s="126" t="s">
        <v>1071</v>
      </c>
      <c r="C113" s="126" t="s">
        <v>281</v>
      </c>
      <c r="D113" s="126" t="s">
        <v>1072</v>
      </c>
      <c r="E113" s="126" t="s">
        <v>284</v>
      </c>
      <c r="F113" s="127">
        <v>30</v>
      </c>
      <c r="G113" s="128">
        <v>49.06</v>
      </c>
      <c r="H113" s="129"/>
      <c r="I113" s="126" t="s">
        <v>1152</v>
      </c>
      <c r="J113" s="129" t="s">
        <v>1154</v>
      </c>
      <c r="K113" s="130" t="s">
        <v>1119</v>
      </c>
      <c r="L113" s="131">
        <v>45428</v>
      </c>
      <c r="M113" s="118">
        <f>G113/F113*2</f>
        <v>3.2706666666666666</v>
      </c>
    </row>
    <row r="114" spans="1:13" ht="60" x14ac:dyDescent="0.25">
      <c r="A114" s="125" t="s">
        <v>274</v>
      </c>
      <c r="B114" s="126" t="s">
        <v>769</v>
      </c>
      <c r="C114" s="126" t="s">
        <v>1038</v>
      </c>
      <c r="D114" s="126" t="s">
        <v>209</v>
      </c>
      <c r="E114" s="126" t="s">
        <v>284</v>
      </c>
      <c r="F114" s="127">
        <v>30</v>
      </c>
      <c r="G114" s="128">
        <v>50.87</v>
      </c>
      <c r="H114" s="129"/>
      <c r="I114" s="126" t="s">
        <v>888</v>
      </c>
      <c r="J114" s="129" t="s">
        <v>1147</v>
      </c>
      <c r="K114" s="130" t="s">
        <v>1077</v>
      </c>
      <c r="L114" s="131">
        <v>45870</v>
      </c>
      <c r="M114" s="118">
        <f>G114/F114*2</f>
        <v>3.3913333333333333</v>
      </c>
    </row>
    <row r="115" spans="1:13" ht="75" x14ac:dyDescent="0.25">
      <c r="A115" s="125" t="s">
        <v>274</v>
      </c>
      <c r="B115" s="126" t="s">
        <v>1071</v>
      </c>
      <c r="C115" s="126" t="s">
        <v>281</v>
      </c>
      <c r="D115" s="126" t="s">
        <v>1072</v>
      </c>
      <c r="E115" s="126" t="s">
        <v>284</v>
      </c>
      <c r="F115" s="127">
        <v>30</v>
      </c>
      <c r="G115" s="128">
        <v>51.27</v>
      </c>
      <c r="H115" s="129"/>
      <c r="I115" s="126" t="s">
        <v>1073</v>
      </c>
      <c r="J115" s="129" t="s">
        <v>1117</v>
      </c>
      <c r="K115" s="130" t="s">
        <v>1119</v>
      </c>
      <c r="L115" s="131">
        <v>45814</v>
      </c>
      <c r="M115" s="118">
        <f>G115/F115*2</f>
        <v>3.4180000000000001</v>
      </c>
    </row>
    <row r="116" spans="1:13" ht="75" x14ac:dyDescent="0.25">
      <c r="A116" s="125" t="s">
        <v>274</v>
      </c>
      <c r="B116" s="126" t="s">
        <v>1071</v>
      </c>
      <c r="C116" s="126" t="s">
        <v>281</v>
      </c>
      <c r="D116" s="126" t="s">
        <v>1072</v>
      </c>
      <c r="E116" s="126" t="s">
        <v>284</v>
      </c>
      <c r="F116" s="127">
        <v>30</v>
      </c>
      <c r="G116" s="128">
        <v>51.27</v>
      </c>
      <c r="H116" s="129"/>
      <c r="I116" s="126" t="s">
        <v>1152</v>
      </c>
      <c r="J116" s="129" t="s">
        <v>1165</v>
      </c>
      <c r="K116" s="130" t="s">
        <v>1119</v>
      </c>
      <c r="L116" s="131">
        <v>45902</v>
      </c>
      <c r="M116" s="118">
        <f>G116/F116*2</f>
        <v>3.4180000000000001</v>
      </c>
    </row>
    <row r="117" spans="1:13" ht="45" x14ac:dyDescent="0.25">
      <c r="A117" s="125" t="s">
        <v>274</v>
      </c>
      <c r="B117" s="126" t="s">
        <v>379</v>
      </c>
      <c r="C117" s="126" t="s">
        <v>390</v>
      </c>
      <c r="D117" s="126" t="s">
        <v>391</v>
      </c>
      <c r="E117" s="126" t="s">
        <v>284</v>
      </c>
      <c r="F117" s="127">
        <v>50</v>
      </c>
      <c r="G117" s="128">
        <v>171.45</v>
      </c>
      <c r="H117" s="129"/>
      <c r="I117" s="126" t="s">
        <v>382</v>
      </c>
      <c r="J117" s="129" t="s">
        <v>279</v>
      </c>
      <c r="K117" s="130" t="s">
        <v>392</v>
      </c>
      <c r="L117" s="131">
        <v>44338</v>
      </c>
      <c r="M117" s="118">
        <f t="shared" ref="M117:M136" si="6">G117/F117</f>
        <v>3.4289999999999998</v>
      </c>
    </row>
    <row r="118" spans="1:13" ht="45" x14ac:dyDescent="0.25">
      <c r="A118" s="125" t="s">
        <v>274</v>
      </c>
      <c r="B118" s="126" t="s">
        <v>379</v>
      </c>
      <c r="C118" s="126" t="s">
        <v>395</v>
      </c>
      <c r="D118" s="126" t="s">
        <v>391</v>
      </c>
      <c r="E118" s="126" t="s">
        <v>284</v>
      </c>
      <c r="F118" s="127">
        <v>80</v>
      </c>
      <c r="G118" s="128">
        <v>274.32</v>
      </c>
      <c r="H118" s="129"/>
      <c r="I118" s="126" t="s">
        <v>382</v>
      </c>
      <c r="J118" s="129" t="s">
        <v>279</v>
      </c>
      <c r="K118" s="130" t="s">
        <v>396</v>
      </c>
      <c r="L118" s="131">
        <v>44338</v>
      </c>
      <c r="M118" s="118">
        <f t="shared" si="6"/>
        <v>3.4289999999999998</v>
      </c>
    </row>
    <row r="119" spans="1:13" ht="45" x14ac:dyDescent="0.25">
      <c r="A119" s="125" t="s">
        <v>274</v>
      </c>
      <c r="B119" s="126" t="s">
        <v>379</v>
      </c>
      <c r="C119" s="126" t="s">
        <v>399</v>
      </c>
      <c r="D119" s="126" t="s">
        <v>391</v>
      </c>
      <c r="E119" s="126" t="s">
        <v>284</v>
      </c>
      <c r="F119" s="127">
        <v>100</v>
      </c>
      <c r="G119" s="128">
        <v>342.9</v>
      </c>
      <c r="H119" s="129"/>
      <c r="I119" s="126" t="s">
        <v>382</v>
      </c>
      <c r="J119" s="129" t="s">
        <v>279</v>
      </c>
      <c r="K119" s="130" t="s">
        <v>400</v>
      </c>
      <c r="L119" s="131">
        <v>44338</v>
      </c>
      <c r="M119" s="118">
        <f t="shared" si="6"/>
        <v>3.4289999999999998</v>
      </c>
    </row>
    <row r="120" spans="1:13" ht="45" x14ac:dyDescent="0.25">
      <c r="A120" s="125" t="s">
        <v>274</v>
      </c>
      <c r="B120" s="126" t="s">
        <v>379</v>
      </c>
      <c r="C120" s="126" t="s">
        <v>411</v>
      </c>
      <c r="D120" s="126" t="s">
        <v>391</v>
      </c>
      <c r="E120" s="126" t="s">
        <v>284</v>
      </c>
      <c r="F120" s="127">
        <v>70</v>
      </c>
      <c r="G120" s="128">
        <v>240.03</v>
      </c>
      <c r="H120" s="129"/>
      <c r="I120" s="126" t="s">
        <v>382</v>
      </c>
      <c r="J120" s="129" t="s">
        <v>279</v>
      </c>
      <c r="K120" s="130" t="s">
        <v>412</v>
      </c>
      <c r="L120" s="131">
        <v>44338</v>
      </c>
      <c r="M120" s="118">
        <f t="shared" si="6"/>
        <v>3.4289999999999998</v>
      </c>
    </row>
    <row r="121" spans="1:13" ht="45" x14ac:dyDescent="0.25">
      <c r="A121" s="125" t="s">
        <v>274</v>
      </c>
      <c r="B121" s="126" t="s">
        <v>379</v>
      </c>
      <c r="C121" s="126" t="s">
        <v>417</v>
      </c>
      <c r="D121" s="126" t="s">
        <v>391</v>
      </c>
      <c r="E121" s="126" t="s">
        <v>284</v>
      </c>
      <c r="F121" s="127">
        <v>40</v>
      </c>
      <c r="G121" s="128">
        <v>137.16</v>
      </c>
      <c r="H121" s="129"/>
      <c r="I121" s="126" t="s">
        <v>382</v>
      </c>
      <c r="J121" s="129" t="s">
        <v>279</v>
      </c>
      <c r="K121" s="130" t="s">
        <v>418</v>
      </c>
      <c r="L121" s="131">
        <v>44338</v>
      </c>
      <c r="M121" s="118">
        <f t="shared" si="6"/>
        <v>3.4289999999999998</v>
      </c>
    </row>
    <row r="122" spans="1:13" ht="60" x14ac:dyDescent="0.25">
      <c r="A122" s="125" t="s">
        <v>274</v>
      </c>
      <c r="B122" s="126" t="s">
        <v>835</v>
      </c>
      <c r="C122" s="126" t="s">
        <v>399</v>
      </c>
      <c r="D122" s="126" t="s">
        <v>836</v>
      </c>
      <c r="E122" s="126" t="s">
        <v>284</v>
      </c>
      <c r="F122" s="127">
        <v>100</v>
      </c>
      <c r="G122" s="128">
        <v>342.9</v>
      </c>
      <c r="H122" s="129"/>
      <c r="I122" s="126" t="s">
        <v>837</v>
      </c>
      <c r="J122" s="129" t="s">
        <v>838</v>
      </c>
      <c r="K122" s="130" t="s">
        <v>839</v>
      </c>
      <c r="L122" s="131">
        <v>45090</v>
      </c>
      <c r="M122" s="118">
        <f t="shared" si="6"/>
        <v>3.4289999999999998</v>
      </c>
    </row>
    <row r="123" spans="1:13" ht="60" x14ac:dyDescent="0.25">
      <c r="A123" s="125" t="s">
        <v>274</v>
      </c>
      <c r="B123" s="126" t="s">
        <v>835</v>
      </c>
      <c r="C123" s="126" t="s">
        <v>395</v>
      </c>
      <c r="D123" s="126" t="s">
        <v>836</v>
      </c>
      <c r="E123" s="126" t="s">
        <v>284</v>
      </c>
      <c r="F123" s="127">
        <v>80</v>
      </c>
      <c r="G123" s="128">
        <v>274.32</v>
      </c>
      <c r="H123" s="129"/>
      <c r="I123" s="126" t="s">
        <v>837</v>
      </c>
      <c r="J123" s="129" t="s">
        <v>838</v>
      </c>
      <c r="K123" s="130" t="s">
        <v>841</v>
      </c>
      <c r="L123" s="131">
        <v>45090</v>
      </c>
      <c r="M123" s="118">
        <f t="shared" si="6"/>
        <v>3.4289999999999998</v>
      </c>
    </row>
    <row r="124" spans="1:13" ht="60" x14ac:dyDescent="0.25">
      <c r="A124" s="125" t="s">
        <v>274</v>
      </c>
      <c r="B124" s="126" t="s">
        <v>835</v>
      </c>
      <c r="C124" s="126" t="s">
        <v>411</v>
      </c>
      <c r="D124" s="126" t="s">
        <v>836</v>
      </c>
      <c r="E124" s="126" t="s">
        <v>284</v>
      </c>
      <c r="F124" s="127">
        <v>70</v>
      </c>
      <c r="G124" s="128">
        <v>240.03</v>
      </c>
      <c r="H124" s="129"/>
      <c r="I124" s="126" t="s">
        <v>837</v>
      </c>
      <c r="J124" s="129" t="s">
        <v>838</v>
      </c>
      <c r="K124" s="130" t="s">
        <v>842</v>
      </c>
      <c r="L124" s="131">
        <v>45090</v>
      </c>
      <c r="M124" s="118">
        <f t="shared" si="6"/>
        <v>3.4289999999999998</v>
      </c>
    </row>
    <row r="125" spans="1:13" ht="60" x14ac:dyDescent="0.25">
      <c r="A125" s="125" t="s">
        <v>274</v>
      </c>
      <c r="B125" s="126" t="s">
        <v>835</v>
      </c>
      <c r="C125" s="126" t="s">
        <v>390</v>
      </c>
      <c r="D125" s="126" t="s">
        <v>836</v>
      </c>
      <c r="E125" s="126" t="s">
        <v>284</v>
      </c>
      <c r="F125" s="127">
        <v>50</v>
      </c>
      <c r="G125" s="128">
        <v>171.45</v>
      </c>
      <c r="H125" s="129"/>
      <c r="I125" s="126" t="s">
        <v>837</v>
      </c>
      <c r="J125" s="129" t="s">
        <v>838</v>
      </c>
      <c r="K125" s="130" t="s">
        <v>844</v>
      </c>
      <c r="L125" s="131">
        <v>45090</v>
      </c>
      <c r="M125" s="118">
        <f t="shared" si="6"/>
        <v>3.4289999999999998</v>
      </c>
    </row>
    <row r="126" spans="1:13" ht="60" x14ac:dyDescent="0.25">
      <c r="A126" s="125" t="s">
        <v>274</v>
      </c>
      <c r="B126" s="126" t="s">
        <v>835</v>
      </c>
      <c r="C126" s="126" t="s">
        <v>417</v>
      </c>
      <c r="D126" s="126" t="s">
        <v>836</v>
      </c>
      <c r="E126" s="126" t="s">
        <v>284</v>
      </c>
      <c r="F126" s="127">
        <v>40</v>
      </c>
      <c r="G126" s="128">
        <v>137.16</v>
      </c>
      <c r="H126" s="129"/>
      <c r="I126" s="126" t="s">
        <v>837</v>
      </c>
      <c r="J126" s="129" t="s">
        <v>838</v>
      </c>
      <c r="K126" s="130" t="s">
        <v>845</v>
      </c>
      <c r="L126" s="131">
        <v>45090</v>
      </c>
      <c r="M126" s="118">
        <f t="shared" si="6"/>
        <v>3.4289999999999998</v>
      </c>
    </row>
    <row r="127" spans="1:13" ht="45" x14ac:dyDescent="0.25">
      <c r="A127" s="125" t="s">
        <v>274</v>
      </c>
      <c r="B127" s="126" t="s">
        <v>379</v>
      </c>
      <c r="C127" s="126" t="s">
        <v>393</v>
      </c>
      <c r="D127" s="126" t="s">
        <v>391</v>
      </c>
      <c r="E127" s="126" t="s">
        <v>284</v>
      </c>
      <c r="F127" s="127">
        <v>60</v>
      </c>
      <c r="G127" s="128">
        <v>205.74</v>
      </c>
      <c r="H127" s="129"/>
      <c r="I127" s="126" t="s">
        <v>382</v>
      </c>
      <c r="J127" s="129" t="s">
        <v>279</v>
      </c>
      <c r="K127" s="130" t="s">
        <v>394</v>
      </c>
      <c r="L127" s="131">
        <v>44338</v>
      </c>
      <c r="M127" s="118">
        <f t="shared" si="6"/>
        <v>3.4290000000000003</v>
      </c>
    </row>
    <row r="128" spans="1:13" ht="45" x14ac:dyDescent="0.25">
      <c r="A128" s="125" t="s">
        <v>274</v>
      </c>
      <c r="B128" s="126" t="s">
        <v>379</v>
      </c>
      <c r="C128" s="126" t="s">
        <v>413</v>
      </c>
      <c r="D128" s="126" t="s">
        <v>391</v>
      </c>
      <c r="E128" s="126" t="s">
        <v>284</v>
      </c>
      <c r="F128" s="127">
        <v>90</v>
      </c>
      <c r="G128" s="128">
        <v>308.61</v>
      </c>
      <c r="H128" s="129"/>
      <c r="I128" s="126" t="s">
        <v>382</v>
      </c>
      <c r="J128" s="129" t="s">
        <v>279</v>
      </c>
      <c r="K128" s="130" t="s">
        <v>414</v>
      </c>
      <c r="L128" s="131">
        <v>44338</v>
      </c>
      <c r="M128" s="118">
        <f t="shared" si="6"/>
        <v>3.4290000000000003</v>
      </c>
    </row>
    <row r="129" spans="1:13" ht="60" x14ac:dyDescent="0.25">
      <c r="A129" s="125" t="s">
        <v>274</v>
      </c>
      <c r="B129" s="126" t="s">
        <v>835</v>
      </c>
      <c r="C129" s="126" t="s">
        <v>413</v>
      </c>
      <c r="D129" s="126" t="s">
        <v>836</v>
      </c>
      <c r="E129" s="126" t="s">
        <v>284</v>
      </c>
      <c r="F129" s="127">
        <v>90</v>
      </c>
      <c r="G129" s="128">
        <v>308.61</v>
      </c>
      <c r="H129" s="129"/>
      <c r="I129" s="126" t="s">
        <v>837</v>
      </c>
      <c r="J129" s="129" t="s">
        <v>838</v>
      </c>
      <c r="K129" s="130" t="s">
        <v>840</v>
      </c>
      <c r="L129" s="131">
        <v>45090</v>
      </c>
      <c r="M129" s="118">
        <f t="shared" si="6"/>
        <v>3.4290000000000003</v>
      </c>
    </row>
    <row r="130" spans="1:13" ht="60" x14ac:dyDescent="0.25">
      <c r="A130" s="125" t="s">
        <v>274</v>
      </c>
      <c r="B130" s="126" t="s">
        <v>835</v>
      </c>
      <c r="C130" s="126" t="s">
        <v>393</v>
      </c>
      <c r="D130" s="126" t="s">
        <v>836</v>
      </c>
      <c r="E130" s="126" t="s">
        <v>284</v>
      </c>
      <c r="F130" s="127">
        <v>60</v>
      </c>
      <c r="G130" s="128">
        <v>205.74</v>
      </c>
      <c r="H130" s="129"/>
      <c r="I130" s="126" t="s">
        <v>837</v>
      </c>
      <c r="J130" s="129" t="s">
        <v>838</v>
      </c>
      <c r="K130" s="130" t="s">
        <v>843</v>
      </c>
      <c r="L130" s="131">
        <v>45090</v>
      </c>
      <c r="M130" s="118">
        <f t="shared" si="6"/>
        <v>3.4290000000000003</v>
      </c>
    </row>
    <row r="131" spans="1:13" ht="45" x14ac:dyDescent="0.25">
      <c r="A131" s="125" t="s">
        <v>274</v>
      </c>
      <c r="B131" s="126" t="s">
        <v>379</v>
      </c>
      <c r="C131" s="126" t="s">
        <v>317</v>
      </c>
      <c r="D131" s="126" t="s">
        <v>381</v>
      </c>
      <c r="E131" s="126"/>
      <c r="F131" s="127">
        <v>20</v>
      </c>
      <c r="G131" s="128">
        <v>68.59</v>
      </c>
      <c r="H131" s="129"/>
      <c r="I131" s="126" t="s">
        <v>382</v>
      </c>
      <c r="J131" s="129" t="s">
        <v>279</v>
      </c>
      <c r="K131" s="130" t="s">
        <v>384</v>
      </c>
      <c r="L131" s="131">
        <v>44338</v>
      </c>
      <c r="M131" s="118">
        <f t="shared" si="6"/>
        <v>3.4295</v>
      </c>
    </row>
    <row r="132" spans="1:13" ht="60" x14ac:dyDescent="0.25">
      <c r="A132" s="125" t="s">
        <v>274</v>
      </c>
      <c r="B132" s="126" t="s">
        <v>835</v>
      </c>
      <c r="C132" s="126" t="s">
        <v>317</v>
      </c>
      <c r="D132" s="126" t="s">
        <v>836</v>
      </c>
      <c r="E132" s="126" t="s">
        <v>284</v>
      </c>
      <c r="F132" s="127">
        <v>20</v>
      </c>
      <c r="G132" s="128">
        <v>68.59</v>
      </c>
      <c r="H132" s="129"/>
      <c r="I132" s="126" t="s">
        <v>837</v>
      </c>
      <c r="J132" s="129" t="s">
        <v>838</v>
      </c>
      <c r="K132" s="130" t="s">
        <v>847</v>
      </c>
      <c r="L132" s="131">
        <v>45090</v>
      </c>
      <c r="M132" s="118">
        <f t="shared" si="6"/>
        <v>3.4295</v>
      </c>
    </row>
    <row r="133" spans="1:13" ht="45" x14ac:dyDescent="0.25">
      <c r="A133" s="125" t="s">
        <v>274</v>
      </c>
      <c r="B133" s="126" t="s">
        <v>379</v>
      </c>
      <c r="C133" s="126" t="s">
        <v>276</v>
      </c>
      <c r="D133" s="126" t="s">
        <v>381</v>
      </c>
      <c r="E133" s="126"/>
      <c r="F133" s="127">
        <v>30</v>
      </c>
      <c r="G133" s="128">
        <v>102.89</v>
      </c>
      <c r="H133" s="129"/>
      <c r="I133" s="126" t="s">
        <v>382</v>
      </c>
      <c r="J133" s="129" t="s">
        <v>279</v>
      </c>
      <c r="K133" s="130" t="s">
        <v>385</v>
      </c>
      <c r="L133" s="131">
        <v>44338</v>
      </c>
      <c r="M133" s="118">
        <f t="shared" si="6"/>
        <v>3.4296666666666669</v>
      </c>
    </row>
    <row r="134" spans="1:13" ht="60" x14ac:dyDescent="0.25">
      <c r="A134" s="125" t="s">
        <v>274</v>
      </c>
      <c r="B134" s="126" t="s">
        <v>835</v>
      </c>
      <c r="C134" s="126" t="s">
        <v>276</v>
      </c>
      <c r="D134" s="126" t="s">
        <v>836</v>
      </c>
      <c r="E134" s="126" t="s">
        <v>284</v>
      </c>
      <c r="F134" s="127">
        <v>30</v>
      </c>
      <c r="G134" s="128">
        <v>102.89</v>
      </c>
      <c r="H134" s="129"/>
      <c r="I134" s="126" t="s">
        <v>837</v>
      </c>
      <c r="J134" s="129" t="s">
        <v>838</v>
      </c>
      <c r="K134" s="130" t="s">
        <v>846</v>
      </c>
      <c r="L134" s="131">
        <v>45090</v>
      </c>
      <c r="M134" s="118">
        <f t="shared" si="6"/>
        <v>3.4296666666666669</v>
      </c>
    </row>
    <row r="135" spans="1:13" ht="165" x14ac:dyDescent="0.25">
      <c r="A135" s="125" t="s">
        <v>274</v>
      </c>
      <c r="B135" s="126" t="s">
        <v>1000</v>
      </c>
      <c r="C135" s="126" t="s">
        <v>1008</v>
      </c>
      <c r="D135" s="126" t="s">
        <v>1001</v>
      </c>
      <c r="E135" s="126" t="s">
        <v>284</v>
      </c>
      <c r="F135" s="127">
        <v>60</v>
      </c>
      <c r="G135" s="128">
        <v>207</v>
      </c>
      <c r="H135" s="129"/>
      <c r="I135" s="126" t="s">
        <v>1002</v>
      </c>
      <c r="J135" s="129" t="s">
        <v>1003</v>
      </c>
      <c r="K135" s="130" t="s">
        <v>1009</v>
      </c>
      <c r="L135" s="131">
        <v>45401</v>
      </c>
      <c r="M135" s="118">
        <f t="shared" si="6"/>
        <v>3.45</v>
      </c>
    </row>
    <row r="136" spans="1:13" ht="165" x14ac:dyDescent="0.25">
      <c r="A136" s="125" t="s">
        <v>274</v>
      </c>
      <c r="B136" s="126" t="s">
        <v>1000</v>
      </c>
      <c r="C136" s="126" t="s">
        <v>1016</v>
      </c>
      <c r="D136" s="126" t="s">
        <v>1001</v>
      </c>
      <c r="E136" s="126" t="s">
        <v>284</v>
      </c>
      <c r="F136" s="127">
        <v>60</v>
      </c>
      <c r="G136" s="128">
        <v>207</v>
      </c>
      <c r="H136" s="129"/>
      <c r="I136" s="126" t="s">
        <v>1002</v>
      </c>
      <c r="J136" s="129" t="s">
        <v>1003</v>
      </c>
      <c r="K136" s="130" t="s">
        <v>1017</v>
      </c>
      <c r="L136" s="131">
        <v>45401</v>
      </c>
      <c r="M136" s="118">
        <f t="shared" si="6"/>
        <v>3.45</v>
      </c>
    </row>
    <row r="137" spans="1:13" ht="60" x14ac:dyDescent="0.25">
      <c r="A137" s="125" t="s">
        <v>274</v>
      </c>
      <c r="B137" s="126" t="s">
        <v>274</v>
      </c>
      <c r="C137" s="126" t="s">
        <v>1049</v>
      </c>
      <c r="D137" s="126" t="s">
        <v>955</v>
      </c>
      <c r="E137" s="126" t="s">
        <v>284</v>
      </c>
      <c r="F137" s="127">
        <v>120</v>
      </c>
      <c r="G137" s="128">
        <v>210</v>
      </c>
      <c r="H137" s="129"/>
      <c r="I137" s="126" t="s">
        <v>1028</v>
      </c>
      <c r="J137" s="129" t="s">
        <v>1044</v>
      </c>
      <c r="K137" s="130" t="s">
        <v>1050</v>
      </c>
      <c r="L137" s="131">
        <v>45547</v>
      </c>
      <c r="M137" s="118">
        <f>G137/F137*2</f>
        <v>3.5</v>
      </c>
    </row>
    <row r="138" spans="1:13" ht="60" x14ac:dyDescent="0.25">
      <c r="A138" s="125" t="s">
        <v>274</v>
      </c>
      <c r="B138" s="126" t="s">
        <v>274</v>
      </c>
      <c r="C138" s="126" t="s">
        <v>1049</v>
      </c>
      <c r="D138" s="126" t="s">
        <v>955</v>
      </c>
      <c r="E138" s="126" t="s">
        <v>284</v>
      </c>
      <c r="F138" s="127">
        <v>120</v>
      </c>
      <c r="G138" s="128">
        <v>210</v>
      </c>
      <c r="H138" s="129"/>
      <c r="I138" s="126" t="s">
        <v>956</v>
      </c>
      <c r="J138" s="129" t="s">
        <v>1066</v>
      </c>
      <c r="K138" s="130" t="s">
        <v>1050</v>
      </c>
      <c r="L138" s="131">
        <v>44392</v>
      </c>
      <c r="M138" s="118">
        <f>G138/F138*2</f>
        <v>3.5</v>
      </c>
    </row>
    <row r="139" spans="1:13" ht="60" x14ac:dyDescent="0.25">
      <c r="A139" s="125" t="s">
        <v>274</v>
      </c>
      <c r="B139" s="126" t="s">
        <v>274</v>
      </c>
      <c r="C139" s="126" t="s">
        <v>1034</v>
      </c>
      <c r="D139" s="126" t="s">
        <v>955</v>
      </c>
      <c r="E139" s="126" t="s">
        <v>284</v>
      </c>
      <c r="F139" s="127">
        <v>90</v>
      </c>
      <c r="G139" s="128">
        <v>158.6</v>
      </c>
      <c r="H139" s="129"/>
      <c r="I139" s="126" t="s">
        <v>1028</v>
      </c>
      <c r="J139" s="129" t="s">
        <v>1029</v>
      </c>
      <c r="K139" s="130" t="s">
        <v>1035</v>
      </c>
      <c r="L139" s="131">
        <v>45547</v>
      </c>
      <c r="M139" s="118">
        <f>G139/F139*2</f>
        <v>3.5244444444444443</v>
      </c>
    </row>
    <row r="140" spans="1:13" ht="60" x14ac:dyDescent="0.25">
      <c r="A140" s="125" t="s">
        <v>274</v>
      </c>
      <c r="B140" s="126" t="s">
        <v>274</v>
      </c>
      <c r="C140" s="126" t="s">
        <v>1042</v>
      </c>
      <c r="D140" s="126" t="s">
        <v>955</v>
      </c>
      <c r="E140" s="126" t="s">
        <v>284</v>
      </c>
      <c r="F140" s="127">
        <v>90</v>
      </c>
      <c r="G140" s="128">
        <v>158.6</v>
      </c>
      <c r="H140" s="129"/>
      <c r="I140" s="126" t="s">
        <v>1028</v>
      </c>
      <c r="J140" s="129" t="s">
        <v>1029</v>
      </c>
      <c r="K140" s="130" t="s">
        <v>1043</v>
      </c>
      <c r="L140" s="131">
        <v>45547</v>
      </c>
      <c r="M140" s="118">
        <f>G140/F140*2</f>
        <v>3.5244444444444443</v>
      </c>
    </row>
    <row r="141" spans="1:13" ht="60" x14ac:dyDescent="0.25">
      <c r="A141" s="125" t="s">
        <v>274</v>
      </c>
      <c r="B141" s="126" t="s">
        <v>274</v>
      </c>
      <c r="C141" s="126" t="s">
        <v>1034</v>
      </c>
      <c r="D141" s="126" t="s">
        <v>955</v>
      </c>
      <c r="E141" s="126" t="s">
        <v>284</v>
      </c>
      <c r="F141" s="127">
        <v>90</v>
      </c>
      <c r="G141" s="128">
        <v>158.6</v>
      </c>
      <c r="H141" s="129"/>
      <c r="I141" s="126" t="s">
        <v>956</v>
      </c>
      <c r="J141" s="129" t="s">
        <v>279</v>
      </c>
      <c r="K141" s="130" t="s">
        <v>1035</v>
      </c>
      <c r="L141" s="131">
        <v>44338</v>
      </c>
      <c r="M141" s="118">
        <f>G141/F141*2</f>
        <v>3.5244444444444443</v>
      </c>
    </row>
    <row r="142" spans="1:13" ht="45" x14ac:dyDescent="0.25">
      <c r="A142" s="125" t="s">
        <v>274</v>
      </c>
      <c r="B142" s="126" t="s">
        <v>379</v>
      </c>
      <c r="C142" s="126" t="s">
        <v>380</v>
      </c>
      <c r="D142" s="126" t="s">
        <v>381</v>
      </c>
      <c r="E142" s="126"/>
      <c r="F142" s="127">
        <v>10</v>
      </c>
      <c r="G142" s="128">
        <v>35.369999999999997</v>
      </c>
      <c r="H142" s="129"/>
      <c r="I142" s="126" t="s">
        <v>382</v>
      </c>
      <c r="J142" s="129" t="s">
        <v>279</v>
      </c>
      <c r="K142" s="130" t="s">
        <v>383</v>
      </c>
      <c r="L142" s="131">
        <v>44338</v>
      </c>
      <c r="M142" s="118">
        <f>G142/F142</f>
        <v>3.5369999999999999</v>
      </c>
    </row>
    <row r="143" spans="1:13" ht="60" x14ac:dyDescent="0.25">
      <c r="A143" s="125" t="s">
        <v>274</v>
      </c>
      <c r="B143" s="126" t="s">
        <v>835</v>
      </c>
      <c r="C143" s="126" t="s">
        <v>380</v>
      </c>
      <c r="D143" s="126" t="s">
        <v>836</v>
      </c>
      <c r="E143" s="126" t="s">
        <v>284</v>
      </c>
      <c r="F143" s="127">
        <v>10</v>
      </c>
      <c r="G143" s="128">
        <v>35.369999999999997</v>
      </c>
      <c r="H143" s="129"/>
      <c r="I143" s="126" t="s">
        <v>837</v>
      </c>
      <c r="J143" s="129" t="s">
        <v>838</v>
      </c>
      <c r="K143" s="130" t="s">
        <v>848</v>
      </c>
      <c r="L143" s="131">
        <v>45090</v>
      </c>
      <c r="M143" s="118">
        <f>G143/F143</f>
        <v>3.5369999999999999</v>
      </c>
    </row>
    <row r="144" spans="1:13" ht="75" x14ac:dyDescent="0.25">
      <c r="A144" s="125" t="s">
        <v>274</v>
      </c>
      <c r="B144" s="126" t="s">
        <v>1071</v>
      </c>
      <c r="C144" s="126" t="s">
        <v>281</v>
      </c>
      <c r="D144" s="126" t="s">
        <v>1072</v>
      </c>
      <c r="E144" s="126" t="s">
        <v>284</v>
      </c>
      <c r="F144" s="127">
        <v>30</v>
      </c>
      <c r="G144" s="128">
        <v>53.32</v>
      </c>
      <c r="H144" s="129"/>
      <c r="I144" s="126" t="s">
        <v>1073</v>
      </c>
      <c r="J144" s="129" t="s">
        <v>1198</v>
      </c>
      <c r="K144" s="130" t="s">
        <v>1119</v>
      </c>
      <c r="L144" s="131">
        <v>46141</v>
      </c>
      <c r="M144" s="118">
        <f>G144/F144*2</f>
        <v>3.5546666666666669</v>
      </c>
    </row>
    <row r="145" spans="1:13" ht="75" x14ac:dyDescent="0.25">
      <c r="A145" s="125" t="s">
        <v>274</v>
      </c>
      <c r="B145" s="126" t="s">
        <v>1071</v>
      </c>
      <c r="C145" s="126" t="s">
        <v>281</v>
      </c>
      <c r="D145" s="126" t="s">
        <v>1072</v>
      </c>
      <c r="E145" s="126" t="s">
        <v>284</v>
      </c>
      <c r="F145" s="127">
        <v>30</v>
      </c>
      <c r="G145" s="128">
        <v>53.32</v>
      </c>
      <c r="H145" s="129"/>
      <c r="I145" s="126" t="s">
        <v>1152</v>
      </c>
      <c r="J145" s="129" t="s">
        <v>1198</v>
      </c>
      <c r="K145" s="130" t="s">
        <v>1119</v>
      </c>
      <c r="L145" s="131">
        <v>46141</v>
      </c>
      <c r="M145" s="118">
        <f>G145/F145*2</f>
        <v>3.5546666666666669</v>
      </c>
    </row>
    <row r="146" spans="1:13" ht="165" x14ac:dyDescent="0.25">
      <c r="A146" s="125" t="s">
        <v>274</v>
      </c>
      <c r="B146" s="126" t="s">
        <v>1000</v>
      </c>
      <c r="C146" s="126" t="s">
        <v>1012</v>
      </c>
      <c r="D146" s="126" t="s">
        <v>1001</v>
      </c>
      <c r="E146" s="126" t="s">
        <v>284</v>
      </c>
      <c r="F146" s="127">
        <v>90</v>
      </c>
      <c r="G146" s="128">
        <v>321.5</v>
      </c>
      <c r="H146" s="129"/>
      <c r="I146" s="126" t="s">
        <v>1002</v>
      </c>
      <c r="J146" s="129" t="s">
        <v>1003</v>
      </c>
      <c r="K146" s="130" t="s">
        <v>1013</v>
      </c>
      <c r="L146" s="131">
        <v>45401</v>
      </c>
      <c r="M146" s="118">
        <f>G146/F146</f>
        <v>3.5722222222222224</v>
      </c>
    </row>
    <row r="147" spans="1:13" ht="165" x14ac:dyDescent="0.25">
      <c r="A147" s="125" t="s">
        <v>274</v>
      </c>
      <c r="B147" s="126" t="s">
        <v>1000</v>
      </c>
      <c r="C147" s="126" t="s">
        <v>1008</v>
      </c>
      <c r="D147" s="126" t="s">
        <v>1001</v>
      </c>
      <c r="E147" s="126" t="s">
        <v>284</v>
      </c>
      <c r="F147" s="127">
        <v>60</v>
      </c>
      <c r="G147" s="128">
        <v>215.3</v>
      </c>
      <c r="H147" s="129"/>
      <c r="I147" s="126" t="s">
        <v>1002</v>
      </c>
      <c r="J147" s="129" t="s">
        <v>1106</v>
      </c>
      <c r="K147" s="130" t="s">
        <v>1009</v>
      </c>
      <c r="L147" s="131">
        <v>45751</v>
      </c>
      <c r="M147" s="118">
        <f>G147/F147</f>
        <v>3.5883333333333334</v>
      </c>
    </row>
    <row r="148" spans="1:13" ht="165" x14ac:dyDescent="0.25">
      <c r="A148" s="125" t="s">
        <v>274</v>
      </c>
      <c r="B148" s="126" t="s">
        <v>1000</v>
      </c>
      <c r="C148" s="126" t="s">
        <v>1016</v>
      </c>
      <c r="D148" s="126" t="s">
        <v>1001</v>
      </c>
      <c r="E148" s="126" t="s">
        <v>284</v>
      </c>
      <c r="F148" s="127">
        <v>60</v>
      </c>
      <c r="G148" s="128">
        <v>215.3</v>
      </c>
      <c r="H148" s="129"/>
      <c r="I148" s="126" t="s">
        <v>1002</v>
      </c>
      <c r="J148" s="129" t="s">
        <v>1106</v>
      </c>
      <c r="K148" s="130" t="s">
        <v>1017</v>
      </c>
      <c r="L148" s="131">
        <v>45751</v>
      </c>
      <c r="M148" s="118">
        <f>G148/F148</f>
        <v>3.5883333333333334</v>
      </c>
    </row>
    <row r="149" spans="1:13" ht="165" x14ac:dyDescent="0.25">
      <c r="A149" s="125" t="s">
        <v>274</v>
      </c>
      <c r="B149" s="126" t="s">
        <v>1000</v>
      </c>
      <c r="C149" s="126" t="s">
        <v>1012</v>
      </c>
      <c r="D149" s="126" t="s">
        <v>1001</v>
      </c>
      <c r="E149" s="126" t="s">
        <v>284</v>
      </c>
      <c r="F149" s="127">
        <v>90</v>
      </c>
      <c r="G149" s="128">
        <v>329.8</v>
      </c>
      <c r="H149" s="129"/>
      <c r="I149" s="126" t="s">
        <v>1002</v>
      </c>
      <c r="J149" s="129" t="s">
        <v>1116</v>
      </c>
      <c r="K149" s="130" t="s">
        <v>1013</v>
      </c>
      <c r="L149" s="131">
        <v>45813</v>
      </c>
      <c r="M149" s="118">
        <f>G149/F149</f>
        <v>3.6644444444444444</v>
      </c>
    </row>
    <row r="150" spans="1:13" ht="165" x14ac:dyDescent="0.25">
      <c r="A150" s="125" t="s">
        <v>274</v>
      </c>
      <c r="B150" s="126" t="s">
        <v>1000</v>
      </c>
      <c r="C150" s="126" t="s">
        <v>467</v>
      </c>
      <c r="D150" s="126" t="s">
        <v>1001</v>
      </c>
      <c r="E150" s="126" t="s">
        <v>284</v>
      </c>
      <c r="F150" s="127">
        <v>30</v>
      </c>
      <c r="G150" s="128">
        <v>111.5</v>
      </c>
      <c r="H150" s="129"/>
      <c r="I150" s="126" t="s">
        <v>1002</v>
      </c>
      <c r="J150" s="129" t="s">
        <v>1003</v>
      </c>
      <c r="K150" s="130" t="s">
        <v>1004</v>
      </c>
      <c r="L150" s="131">
        <v>45401</v>
      </c>
      <c r="M150" s="118">
        <f>G150/F150</f>
        <v>3.7166666666666668</v>
      </c>
    </row>
    <row r="151" spans="1:13" ht="60" x14ac:dyDescent="0.25">
      <c r="A151" s="125" t="s">
        <v>274</v>
      </c>
      <c r="B151" s="126" t="s">
        <v>274</v>
      </c>
      <c r="C151" s="126" t="s">
        <v>954</v>
      </c>
      <c r="D151" s="126" t="s">
        <v>955</v>
      </c>
      <c r="E151" s="126" t="s">
        <v>284</v>
      </c>
      <c r="F151" s="127">
        <v>60</v>
      </c>
      <c r="G151" s="128">
        <v>113.36</v>
      </c>
      <c r="H151" s="129"/>
      <c r="I151" s="126" t="s">
        <v>956</v>
      </c>
      <c r="J151" s="129" t="s">
        <v>957</v>
      </c>
      <c r="K151" s="130" t="s">
        <v>958</v>
      </c>
      <c r="L151" s="131">
        <v>45350</v>
      </c>
      <c r="M151" s="118">
        <f>G151/F151*2</f>
        <v>3.7786666666666666</v>
      </c>
    </row>
    <row r="152" spans="1:13" ht="60" x14ac:dyDescent="0.25">
      <c r="A152" s="125" t="s">
        <v>274</v>
      </c>
      <c r="B152" s="126" t="s">
        <v>274</v>
      </c>
      <c r="C152" s="126" t="s">
        <v>777</v>
      </c>
      <c r="D152" s="126" t="s">
        <v>955</v>
      </c>
      <c r="E152" s="126" t="s">
        <v>284</v>
      </c>
      <c r="F152" s="127">
        <v>60</v>
      </c>
      <c r="G152" s="128">
        <v>113.36</v>
      </c>
      <c r="H152" s="129"/>
      <c r="I152" s="126" t="s">
        <v>956</v>
      </c>
      <c r="J152" s="129" t="s">
        <v>957</v>
      </c>
      <c r="K152" s="130" t="s">
        <v>959</v>
      </c>
      <c r="L152" s="131">
        <v>45350</v>
      </c>
      <c r="M152" s="118">
        <f>G152/F152*2</f>
        <v>3.7786666666666666</v>
      </c>
    </row>
    <row r="153" spans="1:13" ht="60" x14ac:dyDescent="0.25">
      <c r="A153" s="125" t="s">
        <v>274</v>
      </c>
      <c r="B153" s="126" t="s">
        <v>274</v>
      </c>
      <c r="C153" s="126" t="s">
        <v>954</v>
      </c>
      <c r="D153" s="126" t="s">
        <v>955</v>
      </c>
      <c r="E153" s="126" t="s">
        <v>284</v>
      </c>
      <c r="F153" s="127">
        <v>60</v>
      </c>
      <c r="G153" s="128">
        <v>113.36</v>
      </c>
      <c r="H153" s="129"/>
      <c r="I153" s="126" t="s">
        <v>1028</v>
      </c>
      <c r="J153" s="129" t="s">
        <v>1044</v>
      </c>
      <c r="K153" s="130" t="s">
        <v>958</v>
      </c>
      <c r="L153" s="131">
        <v>45547</v>
      </c>
      <c r="M153" s="118">
        <f>G153/F153*2</f>
        <v>3.7786666666666666</v>
      </c>
    </row>
    <row r="154" spans="1:13" ht="60" x14ac:dyDescent="0.25">
      <c r="A154" s="125" t="s">
        <v>274</v>
      </c>
      <c r="B154" s="126" t="s">
        <v>274</v>
      </c>
      <c r="C154" s="126" t="s">
        <v>777</v>
      </c>
      <c r="D154" s="126" t="s">
        <v>955</v>
      </c>
      <c r="E154" s="126" t="s">
        <v>284</v>
      </c>
      <c r="F154" s="127">
        <v>60</v>
      </c>
      <c r="G154" s="128">
        <v>113.36</v>
      </c>
      <c r="H154" s="129"/>
      <c r="I154" s="126" t="s">
        <v>1028</v>
      </c>
      <c r="J154" s="129" t="s">
        <v>1044</v>
      </c>
      <c r="K154" s="130" t="s">
        <v>959</v>
      </c>
      <c r="L154" s="131">
        <v>45547</v>
      </c>
      <c r="M154" s="118">
        <f>G154/F154*2</f>
        <v>3.7786666666666666</v>
      </c>
    </row>
    <row r="155" spans="1:13" ht="165" x14ac:dyDescent="0.25">
      <c r="A155" s="125" t="s">
        <v>274</v>
      </c>
      <c r="B155" s="126" t="s">
        <v>1000</v>
      </c>
      <c r="C155" s="126" t="s">
        <v>1012</v>
      </c>
      <c r="D155" s="126" t="s">
        <v>1001</v>
      </c>
      <c r="E155" s="126" t="s">
        <v>284</v>
      </c>
      <c r="F155" s="127">
        <v>90</v>
      </c>
      <c r="G155" s="128">
        <v>341.6</v>
      </c>
      <c r="H155" s="129"/>
      <c r="I155" s="126" t="s">
        <v>1002</v>
      </c>
      <c r="J155" s="129" t="s">
        <v>1200</v>
      </c>
      <c r="K155" s="130" t="s">
        <v>1013</v>
      </c>
      <c r="L155" s="131">
        <v>46147</v>
      </c>
      <c r="M155" s="118">
        <f>G155/F155</f>
        <v>3.795555555555556</v>
      </c>
    </row>
    <row r="156" spans="1:13" ht="165" x14ac:dyDescent="0.25">
      <c r="A156" s="125" t="s">
        <v>274</v>
      </c>
      <c r="B156" s="126" t="s">
        <v>1000</v>
      </c>
      <c r="C156" s="126" t="s">
        <v>467</v>
      </c>
      <c r="D156" s="126" t="s">
        <v>1001</v>
      </c>
      <c r="E156" s="126" t="s">
        <v>284</v>
      </c>
      <c r="F156" s="127">
        <v>30</v>
      </c>
      <c r="G156" s="128">
        <v>116</v>
      </c>
      <c r="H156" s="129"/>
      <c r="I156" s="126" t="s">
        <v>1002</v>
      </c>
      <c r="J156" s="129" t="s">
        <v>1106</v>
      </c>
      <c r="K156" s="130" t="s">
        <v>1004</v>
      </c>
      <c r="L156" s="131">
        <v>45751</v>
      </c>
      <c r="M156" s="118">
        <f>G156/F156</f>
        <v>3.8666666666666667</v>
      </c>
    </row>
    <row r="157" spans="1:13" ht="60" x14ac:dyDescent="0.25">
      <c r="A157" s="125" t="s">
        <v>274</v>
      </c>
      <c r="B157" s="126" t="s">
        <v>274</v>
      </c>
      <c r="C157" s="126" t="s">
        <v>313</v>
      </c>
      <c r="D157" s="126" t="s">
        <v>314</v>
      </c>
      <c r="E157" s="126"/>
      <c r="F157" s="127">
        <v>20</v>
      </c>
      <c r="G157" s="128">
        <v>38.94</v>
      </c>
      <c r="H157" s="129"/>
      <c r="I157" s="126" t="s">
        <v>315</v>
      </c>
      <c r="J157" s="129" t="s">
        <v>279</v>
      </c>
      <c r="K157" s="130" t="s">
        <v>316</v>
      </c>
      <c r="L157" s="131">
        <v>44338</v>
      </c>
      <c r="M157" s="118">
        <f>G157/F157*2</f>
        <v>3.8939999999999997</v>
      </c>
    </row>
    <row r="158" spans="1:13" ht="45" x14ac:dyDescent="0.25">
      <c r="A158" s="125" t="s">
        <v>274</v>
      </c>
      <c r="B158" s="126" t="s">
        <v>769</v>
      </c>
      <c r="C158" s="126" t="s">
        <v>439</v>
      </c>
      <c r="D158" s="126" t="s">
        <v>209</v>
      </c>
      <c r="E158" s="126" t="s">
        <v>284</v>
      </c>
      <c r="F158" s="127">
        <v>20</v>
      </c>
      <c r="G158" s="128">
        <v>39.81</v>
      </c>
      <c r="H158" s="129"/>
      <c r="I158" s="126" t="s">
        <v>771</v>
      </c>
      <c r="J158" s="129" t="s">
        <v>772</v>
      </c>
      <c r="K158" s="130" t="s">
        <v>779</v>
      </c>
      <c r="L158" s="131">
        <v>44882</v>
      </c>
      <c r="M158" s="118">
        <f>G158/F158*2</f>
        <v>3.9810000000000003</v>
      </c>
    </row>
    <row r="159" spans="1:13" ht="165" x14ac:dyDescent="0.25">
      <c r="A159" s="125" t="s">
        <v>274</v>
      </c>
      <c r="B159" s="126" t="s">
        <v>1000</v>
      </c>
      <c r="C159" s="126" t="s">
        <v>467</v>
      </c>
      <c r="D159" s="126" t="s">
        <v>1001</v>
      </c>
      <c r="E159" s="126" t="s">
        <v>284</v>
      </c>
      <c r="F159" s="127">
        <v>30</v>
      </c>
      <c r="G159" s="128">
        <v>120.1</v>
      </c>
      <c r="H159" s="129"/>
      <c r="I159" s="126" t="s">
        <v>1002</v>
      </c>
      <c r="J159" s="129" t="s">
        <v>1200</v>
      </c>
      <c r="K159" s="130" t="s">
        <v>1004</v>
      </c>
      <c r="L159" s="131">
        <v>46147</v>
      </c>
      <c r="M159" s="118">
        <f t="shared" ref="M159:M190" si="7">G159/F159</f>
        <v>4.003333333333333</v>
      </c>
    </row>
    <row r="160" spans="1:13" ht="90" x14ac:dyDescent="0.25">
      <c r="A160" s="125" t="s">
        <v>274</v>
      </c>
      <c r="B160" s="126" t="s">
        <v>466</v>
      </c>
      <c r="C160" s="126" t="s">
        <v>467</v>
      </c>
      <c r="D160" s="126" t="s">
        <v>468</v>
      </c>
      <c r="E160" s="126" t="s">
        <v>284</v>
      </c>
      <c r="F160" s="127">
        <v>30</v>
      </c>
      <c r="G160" s="128">
        <v>121.89</v>
      </c>
      <c r="H160" s="129"/>
      <c r="I160" s="126" t="s">
        <v>469</v>
      </c>
      <c r="J160" s="129" t="s">
        <v>470</v>
      </c>
      <c r="K160" s="130" t="s">
        <v>471</v>
      </c>
      <c r="L160" s="131">
        <v>44420</v>
      </c>
      <c r="M160" s="118">
        <f t="shared" si="7"/>
        <v>4.0629999999999997</v>
      </c>
    </row>
    <row r="161" spans="1:13" ht="90" x14ac:dyDescent="0.25">
      <c r="A161" s="125" t="s">
        <v>274</v>
      </c>
      <c r="B161" s="126" t="s">
        <v>545</v>
      </c>
      <c r="C161" s="126" t="s">
        <v>467</v>
      </c>
      <c r="D161" s="126" t="s">
        <v>468</v>
      </c>
      <c r="E161" s="126" t="s">
        <v>284</v>
      </c>
      <c r="F161" s="127">
        <v>30</v>
      </c>
      <c r="G161" s="128">
        <v>125.8</v>
      </c>
      <c r="H161" s="129"/>
      <c r="I161" s="126" t="s">
        <v>469</v>
      </c>
      <c r="J161" s="129" t="s">
        <v>549</v>
      </c>
      <c r="K161" s="130" t="s">
        <v>550</v>
      </c>
      <c r="L161" s="131">
        <v>44501</v>
      </c>
      <c r="M161" s="118">
        <f t="shared" si="7"/>
        <v>4.1933333333333334</v>
      </c>
    </row>
    <row r="162" spans="1:13" ht="75" x14ac:dyDescent="0.25">
      <c r="A162" s="125" t="s">
        <v>274</v>
      </c>
      <c r="B162" s="126" t="s">
        <v>45</v>
      </c>
      <c r="C162" s="126" t="s">
        <v>533</v>
      </c>
      <c r="D162" s="126" t="s">
        <v>552</v>
      </c>
      <c r="E162" s="126" t="s">
        <v>284</v>
      </c>
      <c r="F162" s="127">
        <v>7</v>
      </c>
      <c r="G162" s="128">
        <v>29.46</v>
      </c>
      <c r="H162" s="129"/>
      <c r="I162" s="126" t="s">
        <v>553</v>
      </c>
      <c r="J162" s="129" t="s">
        <v>626</v>
      </c>
      <c r="K162" s="130" t="s">
        <v>639</v>
      </c>
      <c r="L162" s="131">
        <v>44621</v>
      </c>
      <c r="M162" s="118">
        <f t="shared" si="7"/>
        <v>4.2085714285714291</v>
      </c>
    </row>
    <row r="163" spans="1:13" ht="75" x14ac:dyDescent="0.25">
      <c r="A163" s="125" t="s">
        <v>274</v>
      </c>
      <c r="B163" s="126" t="s">
        <v>45</v>
      </c>
      <c r="C163" s="126" t="s">
        <v>521</v>
      </c>
      <c r="D163" s="126" t="s">
        <v>552</v>
      </c>
      <c r="E163" s="126" t="s">
        <v>284</v>
      </c>
      <c r="F163" s="127">
        <v>14</v>
      </c>
      <c r="G163" s="128">
        <v>58.92</v>
      </c>
      <c r="H163" s="129"/>
      <c r="I163" s="126" t="s">
        <v>553</v>
      </c>
      <c r="J163" s="129" t="s">
        <v>626</v>
      </c>
      <c r="K163" s="130" t="s">
        <v>640</v>
      </c>
      <c r="L163" s="131">
        <v>44621</v>
      </c>
      <c r="M163" s="118">
        <f t="shared" si="7"/>
        <v>4.2085714285714291</v>
      </c>
    </row>
    <row r="164" spans="1:13" ht="75" x14ac:dyDescent="0.25">
      <c r="A164" s="125" t="s">
        <v>274</v>
      </c>
      <c r="B164" s="126" t="s">
        <v>45</v>
      </c>
      <c r="C164" s="126" t="s">
        <v>491</v>
      </c>
      <c r="D164" s="126" t="s">
        <v>552</v>
      </c>
      <c r="E164" s="126" t="s">
        <v>284</v>
      </c>
      <c r="F164" s="127">
        <v>14</v>
      </c>
      <c r="G164" s="128">
        <v>58.92</v>
      </c>
      <c r="H164" s="129"/>
      <c r="I164" s="126" t="s">
        <v>553</v>
      </c>
      <c r="J164" s="129" t="s">
        <v>626</v>
      </c>
      <c r="K164" s="130" t="s">
        <v>644</v>
      </c>
      <c r="L164" s="131">
        <v>44621</v>
      </c>
      <c r="M164" s="118">
        <f t="shared" si="7"/>
        <v>4.2085714285714291</v>
      </c>
    </row>
    <row r="165" spans="1:13" ht="75" x14ac:dyDescent="0.25">
      <c r="A165" s="125" t="s">
        <v>274</v>
      </c>
      <c r="B165" s="126" t="s">
        <v>45</v>
      </c>
      <c r="C165" s="126" t="s">
        <v>646</v>
      </c>
      <c r="D165" s="126" t="s">
        <v>552</v>
      </c>
      <c r="E165" s="126" t="s">
        <v>284</v>
      </c>
      <c r="F165" s="127">
        <v>7</v>
      </c>
      <c r="G165" s="128">
        <v>29.46</v>
      </c>
      <c r="H165" s="129"/>
      <c r="I165" s="126" t="s">
        <v>553</v>
      </c>
      <c r="J165" s="129" t="s">
        <v>626</v>
      </c>
      <c r="K165" s="130" t="s">
        <v>647</v>
      </c>
      <c r="L165" s="131">
        <v>44621</v>
      </c>
      <c r="M165" s="118">
        <f t="shared" si="7"/>
        <v>4.2085714285714291</v>
      </c>
    </row>
    <row r="166" spans="1:13" ht="75" x14ac:dyDescent="0.25">
      <c r="A166" s="125" t="s">
        <v>274</v>
      </c>
      <c r="B166" s="126" t="s">
        <v>45</v>
      </c>
      <c r="C166" s="126" t="s">
        <v>650</v>
      </c>
      <c r="D166" s="126" t="s">
        <v>552</v>
      </c>
      <c r="E166" s="126" t="s">
        <v>284</v>
      </c>
      <c r="F166" s="127">
        <v>14</v>
      </c>
      <c r="G166" s="128">
        <v>58.92</v>
      </c>
      <c r="H166" s="129"/>
      <c r="I166" s="126" t="s">
        <v>553</v>
      </c>
      <c r="J166" s="129" t="s">
        <v>626</v>
      </c>
      <c r="K166" s="130" t="s">
        <v>651</v>
      </c>
      <c r="L166" s="131">
        <v>44621</v>
      </c>
      <c r="M166" s="118">
        <f t="shared" si="7"/>
        <v>4.2085714285714291</v>
      </c>
    </row>
    <row r="167" spans="1:13" ht="75" x14ac:dyDescent="0.25">
      <c r="A167" s="125" t="s">
        <v>274</v>
      </c>
      <c r="B167" s="126" t="s">
        <v>45</v>
      </c>
      <c r="C167" s="126" t="s">
        <v>642</v>
      </c>
      <c r="D167" s="126" t="s">
        <v>552</v>
      </c>
      <c r="E167" s="126" t="s">
        <v>284</v>
      </c>
      <c r="F167" s="127">
        <v>10</v>
      </c>
      <c r="G167" s="128">
        <v>42.27</v>
      </c>
      <c r="H167" s="129"/>
      <c r="I167" s="126" t="s">
        <v>553</v>
      </c>
      <c r="J167" s="129" t="s">
        <v>626</v>
      </c>
      <c r="K167" s="130" t="s">
        <v>643</v>
      </c>
      <c r="L167" s="131">
        <v>44621</v>
      </c>
      <c r="M167" s="118">
        <f t="shared" si="7"/>
        <v>4.2270000000000003</v>
      </c>
    </row>
    <row r="168" spans="1:13" ht="75" x14ac:dyDescent="0.25">
      <c r="A168" s="125" t="s">
        <v>274</v>
      </c>
      <c r="B168" s="126" t="s">
        <v>45</v>
      </c>
      <c r="C168" s="126" t="s">
        <v>648</v>
      </c>
      <c r="D168" s="126" t="s">
        <v>552</v>
      </c>
      <c r="E168" s="126" t="s">
        <v>284</v>
      </c>
      <c r="F168" s="127">
        <v>10</v>
      </c>
      <c r="G168" s="128">
        <v>42.27</v>
      </c>
      <c r="H168" s="129"/>
      <c r="I168" s="126" t="s">
        <v>553</v>
      </c>
      <c r="J168" s="129" t="s">
        <v>626</v>
      </c>
      <c r="K168" s="130" t="s">
        <v>649</v>
      </c>
      <c r="L168" s="131">
        <v>44621</v>
      </c>
      <c r="M168" s="118">
        <f t="shared" si="7"/>
        <v>4.2270000000000003</v>
      </c>
    </row>
    <row r="169" spans="1:13" ht="60" x14ac:dyDescent="0.25">
      <c r="A169" s="125" t="s">
        <v>274</v>
      </c>
      <c r="B169" s="126" t="s">
        <v>274</v>
      </c>
      <c r="C169" s="126" t="s">
        <v>336</v>
      </c>
      <c r="D169" s="126" t="s">
        <v>955</v>
      </c>
      <c r="E169" s="126" t="s">
        <v>284</v>
      </c>
      <c r="F169" s="127">
        <v>30</v>
      </c>
      <c r="G169" s="128">
        <v>127</v>
      </c>
      <c r="H169" s="129"/>
      <c r="I169" s="126" t="s">
        <v>1028</v>
      </c>
      <c r="J169" s="129" t="s">
        <v>1029</v>
      </c>
      <c r="K169" s="130" t="s">
        <v>1030</v>
      </c>
      <c r="L169" s="131">
        <v>45547</v>
      </c>
      <c r="M169" s="118">
        <f t="shared" si="7"/>
        <v>4.2333333333333334</v>
      </c>
    </row>
    <row r="170" spans="1:13" ht="60" x14ac:dyDescent="0.25">
      <c r="A170" s="125" t="s">
        <v>274</v>
      </c>
      <c r="B170" s="126" t="s">
        <v>274</v>
      </c>
      <c r="C170" s="126" t="s">
        <v>1036</v>
      </c>
      <c r="D170" s="126" t="s">
        <v>955</v>
      </c>
      <c r="E170" s="126" t="s">
        <v>284</v>
      </c>
      <c r="F170" s="127">
        <v>30</v>
      </c>
      <c r="G170" s="128">
        <v>127</v>
      </c>
      <c r="H170" s="129"/>
      <c r="I170" s="126" t="s">
        <v>1028</v>
      </c>
      <c r="J170" s="129" t="s">
        <v>1029</v>
      </c>
      <c r="K170" s="130" t="s">
        <v>1037</v>
      </c>
      <c r="L170" s="131">
        <v>45547</v>
      </c>
      <c r="M170" s="118">
        <f t="shared" si="7"/>
        <v>4.2333333333333334</v>
      </c>
    </row>
    <row r="171" spans="1:13" ht="45" x14ac:dyDescent="0.25">
      <c r="A171" s="125" t="s">
        <v>274</v>
      </c>
      <c r="B171" s="126" t="s">
        <v>274</v>
      </c>
      <c r="C171" s="126" t="s">
        <v>1036</v>
      </c>
      <c r="D171" s="126" t="s">
        <v>1067</v>
      </c>
      <c r="E171" s="126" t="s">
        <v>284</v>
      </c>
      <c r="F171" s="127">
        <v>30</v>
      </c>
      <c r="G171" s="128">
        <v>127</v>
      </c>
      <c r="H171" s="129"/>
      <c r="I171" s="126" t="s">
        <v>956</v>
      </c>
      <c r="J171" s="129" t="s">
        <v>279</v>
      </c>
      <c r="K171" s="130" t="s">
        <v>1037</v>
      </c>
      <c r="L171" s="131">
        <v>44338</v>
      </c>
      <c r="M171" s="118">
        <f t="shared" si="7"/>
        <v>4.2333333333333334</v>
      </c>
    </row>
    <row r="172" spans="1:13" ht="75" x14ac:dyDescent="0.25">
      <c r="A172" s="125" t="s">
        <v>274</v>
      </c>
      <c r="B172" s="126" t="s">
        <v>45</v>
      </c>
      <c r="C172" s="126" t="s">
        <v>648</v>
      </c>
      <c r="D172" s="126" t="s">
        <v>661</v>
      </c>
      <c r="E172" s="126" t="s">
        <v>284</v>
      </c>
      <c r="F172" s="127">
        <v>10</v>
      </c>
      <c r="G172" s="128">
        <v>42.42</v>
      </c>
      <c r="H172" s="129"/>
      <c r="I172" s="126" t="s">
        <v>662</v>
      </c>
      <c r="J172" s="129" t="s">
        <v>663</v>
      </c>
      <c r="K172" s="130" t="s">
        <v>665</v>
      </c>
      <c r="L172" s="131">
        <v>44743</v>
      </c>
      <c r="M172" s="118">
        <f t="shared" si="7"/>
        <v>4.242</v>
      </c>
    </row>
    <row r="173" spans="1:13" ht="75" x14ac:dyDescent="0.25">
      <c r="A173" s="125" t="s">
        <v>274</v>
      </c>
      <c r="B173" s="126" t="s">
        <v>45</v>
      </c>
      <c r="C173" s="126" t="s">
        <v>680</v>
      </c>
      <c r="D173" s="126" t="s">
        <v>661</v>
      </c>
      <c r="E173" s="126" t="s">
        <v>284</v>
      </c>
      <c r="F173" s="127">
        <v>10</v>
      </c>
      <c r="G173" s="128">
        <v>42.42</v>
      </c>
      <c r="H173" s="129"/>
      <c r="I173" s="126" t="s">
        <v>662</v>
      </c>
      <c r="J173" s="129" t="s">
        <v>663</v>
      </c>
      <c r="K173" s="130" t="s">
        <v>681</v>
      </c>
      <c r="L173" s="131">
        <v>44743</v>
      </c>
      <c r="M173" s="118">
        <f t="shared" si="7"/>
        <v>4.242</v>
      </c>
    </row>
    <row r="174" spans="1:13" ht="75" x14ac:dyDescent="0.25">
      <c r="A174" s="125" t="s">
        <v>274</v>
      </c>
      <c r="B174" s="126" t="s">
        <v>45</v>
      </c>
      <c r="C174" s="126" t="s">
        <v>499</v>
      </c>
      <c r="D174" s="126" t="s">
        <v>552</v>
      </c>
      <c r="E174" s="126" t="s">
        <v>284</v>
      </c>
      <c r="F174" s="127">
        <v>28</v>
      </c>
      <c r="G174" s="128">
        <v>119.12</v>
      </c>
      <c r="H174" s="129"/>
      <c r="I174" s="126" t="s">
        <v>553</v>
      </c>
      <c r="J174" s="129" t="s">
        <v>626</v>
      </c>
      <c r="K174" s="130" t="s">
        <v>641</v>
      </c>
      <c r="L174" s="131">
        <v>44621</v>
      </c>
      <c r="M174" s="118">
        <f t="shared" si="7"/>
        <v>4.2542857142857144</v>
      </c>
    </row>
    <row r="175" spans="1:13" ht="75" x14ac:dyDescent="0.25">
      <c r="A175" s="125" t="s">
        <v>274</v>
      </c>
      <c r="B175" s="126" t="s">
        <v>45</v>
      </c>
      <c r="C175" s="126" t="s">
        <v>537</v>
      </c>
      <c r="D175" s="126" t="s">
        <v>552</v>
      </c>
      <c r="E175" s="126" t="s">
        <v>284</v>
      </c>
      <c r="F175" s="127">
        <v>28</v>
      </c>
      <c r="G175" s="128">
        <v>119.12</v>
      </c>
      <c r="H175" s="129"/>
      <c r="I175" s="126" t="s">
        <v>553</v>
      </c>
      <c r="J175" s="129" t="s">
        <v>626</v>
      </c>
      <c r="K175" s="130" t="s">
        <v>645</v>
      </c>
      <c r="L175" s="131">
        <v>44621</v>
      </c>
      <c r="M175" s="118">
        <f t="shared" si="7"/>
        <v>4.2542857142857144</v>
      </c>
    </row>
    <row r="176" spans="1:13" ht="75" x14ac:dyDescent="0.25">
      <c r="A176" s="125" t="s">
        <v>274</v>
      </c>
      <c r="B176" s="126" t="s">
        <v>45</v>
      </c>
      <c r="C176" s="126" t="s">
        <v>652</v>
      </c>
      <c r="D176" s="126" t="s">
        <v>552</v>
      </c>
      <c r="E176" s="126" t="s">
        <v>284</v>
      </c>
      <c r="F176" s="127">
        <v>28</v>
      </c>
      <c r="G176" s="128">
        <v>119.12</v>
      </c>
      <c r="H176" s="129"/>
      <c r="I176" s="126" t="s">
        <v>553</v>
      </c>
      <c r="J176" s="129" t="s">
        <v>626</v>
      </c>
      <c r="K176" s="130" t="s">
        <v>653</v>
      </c>
      <c r="L176" s="131">
        <v>44621</v>
      </c>
      <c r="M176" s="118">
        <f t="shared" si="7"/>
        <v>4.2542857142857144</v>
      </c>
    </row>
    <row r="177" spans="1:13" ht="30" x14ac:dyDescent="0.25">
      <c r="A177" s="125" t="s">
        <v>274</v>
      </c>
      <c r="B177" s="126" t="s">
        <v>274</v>
      </c>
      <c r="C177" s="126" t="s">
        <v>390</v>
      </c>
      <c r="D177" s="126" t="s">
        <v>77</v>
      </c>
      <c r="E177" s="126" t="s">
        <v>284</v>
      </c>
      <c r="F177" s="127">
        <v>50</v>
      </c>
      <c r="G177" s="128">
        <v>212.9</v>
      </c>
      <c r="H177" s="129"/>
      <c r="I177" s="126" t="s">
        <v>285</v>
      </c>
      <c r="J177" s="129" t="s">
        <v>435</v>
      </c>
      <c r="K177" s="130" t="s">
        <v>436</v>
      </c>
      <c r="L177" s="131">
        <v>44299</v>
      </c>
      <c r="M177" s="118">
        <f t="shared" si="7"/>
        <v>4.258</v>
      </c>
    </row>
    <row r="178" spans="1:13" ht="30" x14ac:dyDescent="0.25">
      <c r="A178" s="125" t="s">
        <v>274</v>
      </c>
      <c r="B178" s="126" t="s">
        <v>274</v>
      </c>
      <c r="C178" s="126" t="s">
        <v>317</v>
      </c>
      <c r="D178" s="126" t="s">
        <v>77</v>
      </c>
      <c r="E178" s="126" t="s">
        <v>284</v>
      </c>
      <c r="F178" s="127">
        <v>20</v>
      </c>
      <c r="G178" s="128">
        <v>85.16</v>
      </c>
      <c r="H178" s="129"/>
      <c r="I178" s="126" t="s">
        <v>285</v>
      </c>
      <c r="J178" s="129" t="s">
        <v>435</v>
      </c>
      <c r="K178" s="130" t="s">
        <v>437</v>
      </c>
      <c r="L178" s="131">
        <v>44299</v>
      </c>
      <c r="M178" s="118">
        <f t="shared" si="7"/>
        <v>4.258</v>
      </c>
    </row>
    <row r="179" spans="1:13" ht="30" x14ac:dyDescent="0.25">
      <c r="A179" s="125" t="s">
        <v>274</v>
      </c>
      <c r="B179" s="126" t="s">
        <v>274</v>
      </c>
      <c r="C179" s="126" t="s">
        <v>380</v>
      </c>
      <c r="D179" s="126" t="s">
        <v>77</v>
      </c>
      <c r="E179" s="126" t="s">
        <v>284</v>
      </c>
      <c r="F179" s="127">
        <v>10</v>
      </c>
      <c r="G179" s="128">
        <v>42.58</v>
      </c>
      <c r="H179" s="129"/>
      <c r="I179" s="126" t="s">
        <v>285</v>
      </c>
      <c r="J179" s="129" t="s">
        <v>435</v>
      </c>
      <c r="K179" s="130" t="s">
        <v>438</v>
      </c>
      <c r="L179" s="131">
        <v>44299</v>
      </c>
      <c r="M179" s="118">
        <f t="shared" si="7"/>
        <v>4.258</v>
      </c>
    </row>
    <row r="180" spans="1:13" ht="75" x14ac:dyDescent="0.25">
      <c r="A180" s="125" t="s">
        <v>274</v>
      </c>
      <c r="B180" s="126" t="s">
        <v>45</v>
      </c>
      <c r="C180" s="126" t="s">
        <v>607</v>
      </c>
      <c r="D180" s="126" t="s">
        <v>661</v>
      </c>
      <c r="E180" s="126" t="s">
        <v>284</v>
      </c>
      <c r="F180" s="127">
        <v>40</v>
      </c>
      <c r="G180" s="128">
        <v>170.33</v>
      </c>
      <c r="H180" s="129"/>
      <c r="I180" s="126" t="s">
        <v>662</v>
      </c>
      <c r="J180" s="129" t="s">
        <v>663</v>
      </c>
      <c r="K180" s="130" t="s">
        <v>671</v>
      </c>
      <c r="L180" s="131">
        <v>44743</v>
      </c>
      <c r="M180" s="118">
        <f t="shared" si="7"/>
        <v>4.2582500000000003</v>
      </c>
    </row>
    <row r="181" spans="1:13" ht="75" x14ac:dyDescent="0.25">
      <c r="A181" s="125" t="s">
        <v>274</v>
      </c>
      <c r="B181" s="126" t="s">
        <v>45</v>
      </c>
      <c r="C181" s="126" t="s">
        <v>686</v>
      </c>
      <c r="D181" s="126" t="s">
        <v>661</v>
      </c>
      <c r="E181" s="126" t="s">
        <v>284</v>
      </c>
      <c r="F181" s="127">
        <v>40</v>
      </c>
      <c r="G181" s="128">
        <v>170.33</v>
      </c>
      <c r="H181" s="129"/>
      <c r="I181" s="126" t="s">
        <v>662</v>
      </c>
      <c r="J181" s="129" t="s">
        <v>663</v>
      </c>
      <c r="K181" s="130" t="s">
        <v>687</v>
      </c>
      <c r="L181" s="131">
        <v>44743</v>
      </c>
      <c r="M181" s="118">
        <f t="shared" si="7"/>
        <v>4.2582500000000003</v>
      </c>
    </row>
    <row r="182" spans="1:13" ht="75" x14ac:dyDescent="0.25">
      <c r="A182" s="125" t="s">
        <v>274</v>
      </c>
      <c r="B182" s="126" t="s">
        <v>45</v>
      </c>
      <c r="C182" s="126" t="s">
        <v>511</v>
      </c>
      <c r="D182" s="126" t="s">
        <v>552</v>
      </c>
      <c r="E182" s="126" t="s">
        <v>284</v>
      </c>
      <c r="F182" s="127">
        <v>21</v>
      </c>
      <c r="G182" s="128">
        <v>89.48</v>
      </c>
      <c r="H182" s="129"/>
      <c r="I182" s="126" t="s">
        <v>553</v>
      </c>
      <c r="J182" s="129" t="s">
        <v>654</v>
      </c>
      <c r="K182" s="130" t="s">
        <v>658</v>
      </c>
      <c r="L182" s="131">
        <v>44686</v>
      </c>
      <c r="M182" s="118">
        <f t="shared" si="7"/>
        <v>4.2609523809523813</v>
      </c>
    </row>
    <row r="183" spans="1:13" ht="75" x14ac:dyDescent="0.25">
      <c r="A183" s="125" t="s">
        <v>274</v>
      </c>
      <c r="B183" s="126" t="s">
        <v>45</v>
      </c>
      <c r="C183" s="126" t="s">
        <v>659</v>
      </c>
      <c r="D183" s="126" t="s">
        <v>552</v>
      </c>
      <c r="E183" s="126" t="s">
        <v>284</v>
      </c>
      <c r="F183" s="127">
        <v>21</v>
      </c>
      <c r="G183" s="128">
        <v>89.48</v>
      </c>
      <c r="H183" s="129"/>
      <c r="I183" s="126" t="s">
        <v>553</v>
      </c>
      <c r="J183" s="129" t="s">
        <v>654</v>
      </c>
      <c r="K183" s="130" t="s">
        <v>660</v>
      </c>
      <c r="L183" s="131">
        <v>44686</v>
      </c>
      <c r="M183" s="118">
        <f t="shared" si="7"/>
        <v>4.2609523809523813</v>
      </c>
    </row>
    <row r="184" spans="1:13" ht="75" x14ac:dyDescent="0.25">
      <c r="A184" s="125" t="s">
        <v>274</v>
      </c>
      <c r="B184" s="126" t="s">
        <v>45</v>
      </c>
      <c r="C184" s="126" t="s">
        <v>617</v>
      </c>
      <c r="D184" s="126" t="s">
        <v>661</v>
      </c>
      <c r="E184" s="126" t="s">
        <v>284</v>
      </c>
      <c r="F184" s="127">
        <v>70</v>
      </c>
      <c r="G184" s="128">
        <v>298.39999999999998</v>
      </c>
      <c r="H184" s="129"/>
      <c r="I184" s="126" t="s">
        <v>662</v>
      </c>
      <c r="J184" s="129" t="s">
        <v>663</v>
      </c>
      <c r="K184" s="130" t="s">
        <v>676</v>
      </c>
      <c r="L184" s="131">
        <v>44743</v>
      </c>
      <c r="M184" s="118">
        <f t="shared" si="7"/>
        <v>4.2628571428571425</v>
      </c>
    </row>
    <row r="185" spans="1:13" ht="75" x14ac:dyDescent="0.25">
      <c r="A185" s="125" t="s">
        <v>274</v>
      </c>
      <c r="B185" s="126" t="s">
        <v>45</v>
      </c>
      <c r="C185" s="126" t="s">
        <v>692</v>
      </c>
      <c r="D185" s="126" t="s">
        <v>661</v>
      </c>
      <c r="E185" s="126" t="s">
        <v>284</v>
      </c>
      <c r="F185" s="127">
        <v>70</v>
      </c>
      <c r="G185" s="128">
        <v>298.39999999999998</v>
      </c>
      <c r="H185" s="129"/>
      <c r="I185" s="126" t="s">
        <v>662</v>
      </c>
      <c r="J185" s="129" t="s">
        <v>663</v>
      </c>
      <c r="K185" s="130" t="s">
        <v>693</v>
      </c>
      <c r="L185" s="131">
        <v>44743</v>
      </c>
      <c r="M185" s="118">
        <f t="shared" si="7"/>
        <v>4.2628571428571425</v>
      </c>
    </row>
    <row r="186" spans="1:13" ht="75" x14ac:dyDescent="0.25">
      <c r="A186" s="125" t="s">
        <v>274</v>
      </c>
      <c r="B186" s="126" t="s">
        <v>45</v>
      </c>
      <c r="C186" s="126" t="s">
        <v>623</v>
      </c>
      <c r="D186" s="126" t="s">
        <v>661</v>
      </c>
      <c r="E186" s="126" t="s">
        <v>284</v>
      </c>
      <c r="F186" s="127">
        <v>100</v>
      </c>
      <c r="G186" s="128">
        <v>426.48</v>
      </c>
      <c r="H186" s="129"/>
      <c r="I186" s="126" t="s">
        <v>662</v>
      </c>
      <c r="J186" s="129" t="s">
        <v>663</v>
      </c>
      <c r="K186" s="130" t="s">
        <v>679</v>
      </c>
      <c r="L186" s="131">
        <v>44743</v>
      </c>
      <c r="M186" s="118">
        <f t="shared" si="7"/>
        <v>4.2648000000000001</v>
      </c>
    </row>
    <row r="187" spans="1:13" ht="75" x14ac:dyDescent="0.25">
      <c r="A187" s="125" t="s">
        <v>274</v>
      </c>
      <c r="B187" s="126" t="s">
        <v>45</v>
      </c>
      <c r="C187" s="126" t="s">
        <v>698</v>
      </c>
      <c r="D187" s="126" t="s">
        <v>661</v>
      </c>
      <c r="E187" s="126" t="s">
        <v>284</v>
      </c>
      <c r="F187" s="127">
        <v>100</v>
      </c>
      <c r="G187" s="128">
        <v>426.48</v>
      </c>
      <c r="H187" s="129"/>
      <c r="I187" s="126" t="s">
        <v>662</v>
      </c>
      <c r="J187" s="129" t="s">
        <v>663</v>
      </c>
      <c r="K187" s="130" t="s">
        <v>699</v>
      </c>
      <c r="L187" s="131">
        <v>44743</v>
      </c>
      <c r="M187" s="118">
        <f t="shared" si="7"/>
        <v>4.2648000000000001</v>
      </c>
    </row>
    <row r="188" spans="1:13" ht="75" x14ac:dyDescent="0.25">
      <c r="A188" s="125" t="s">
        <v>274</v>
      </c>
      <c r="B188" s="126" t="s">
        <v>45</v>
      </c>
      <c r="C188" s="126" t="s">
        <v>646</v>
      </c>
      <c r="D188" s="126" t="s">
        <v>661</v>
      </c>
      <c r="E188" s="126" t="s">
        <v>284</v>
      </c>
      <c r="F188" s="127">
        <v>7</v>
      </c>
      <c r="G188" s="128">
        <v>29.87</v>
      </c>
      <c r="H188" s="129"/>
      <c r="I188" s="126" t="s">
        <v>662</v>
      </c>
      <c r="J188" s="129" t="s">
        <v>663</v>
      </c>
      <c r="K188" s="130" t="s">
        <v>664</v>
      </c>
      <c r="L188" s="131">
        <v>44743</v>
      </c>
      <c r="M188" s="118">
        <f t="shared" si="7"/>
        <v>4.2671428571428569</v>
      </c>
    </row>
    <row r="189" spans="1:13" ht="75" x14ac:dyDescent="0.25">
      <c r="A189" s="125" t="s">
        <v>274</v>
      </c>
      <c r="B189" s="126" t="s">
        <v>45</v>
      </c>
      <c r="C189" s="126" t="s">
        <v>708</v>
      </c>
      <c r="D189" s="126" t="s">
        <v>661</v>
      </c>
      <c r="E189" s="126" t="s">
        <v>284</v>
      </c>
      <c r="F189" s="127">
        <v>7</v>
      </c>
      <c r="G189" s="128">
        <v>29.87</v>
      </c>
      <c r="H189" s="129"/>
      <c r="I189" s="126" t="s">
        <v>662</v>
      </c>
      <c r="J189" s="129" t="s">
        <v>663</v>
      </c>
      <c r="K189" s="130" t="s">
        <v>709</v>
      </c>
      <c r="L189" s="131">
        <v>44743</v>
      </c>
      <c r="M189" s="118">
        <f t="shared" si="7"/>
        <v>4.2671428571428569</v>
      </c>
    </row>
    <row r="190" spans="1:13" ht="75" x14ac:dyDescent="0.25">
      <c r="A190" s="125" t="s">
        <v>274</v>
      </c>
      <c r="B190" s="126" t="s">
        <v>45</v>
      </c>
      <c r="C190" s="126" t="s">
        <v>650</v>
      </c>
      <c r="D190" s="126" t="s">
        <v>661</v>
      </c>
      <c r="E190" s="126" t="s">
        <v>284</v>
      </c>
      <c r="F190" s="127">
        <v>14</v>
      </c>
      <c r="G190" s="128">
        <v>59.75</v>
      </c>
      <c r="H190" s="129"/>
      <c r="I190" s="126" t="s">
        <v>662</v>
      </c>
      <c r="J190" s="129" t="s">
        <v>663</v>
      </c>
      <c r="K190" s="130" t="s">
        <v>666</v>
      </c>
      <c r="L190" s="131">
        <v>44743</v>
      </c>
      <c r="M190" s="118">
        <f t="shared" si="7"/>
        <v>4.2678571428571432</v>
      </c>
    </row>
    <row r="191" spans="1:13" ht="75" x14ac:dyDescent="0.25">
      <c r="A191" s="125" t="s">
        <v>274</v>
      </c>
      <c r="B191" s="126" t="s">
        <v>45</v>
      </c>
      <c r="C191" s="126" t="s">
        <v>700</v>
      </c>
      <c r="D191" s="126" t="s">
        <v>661</v>
      </c>
      <c r="E191" s="126" t="s">
        <v>284</v>
      </c>
      <c r="F191" s="127">
        <v>14</v>
      </c>
      <c r="G191" s="128">
        <v>59.75</v>
      </c>
      <c r="H191" s="129"/>
      <c r="I191" s="126" t="s">
        <v>662</v>
      </c>
      <c r="J191" s="129" t="s">
        <v>663</v>
      </c>
      <c r="K191" s="130" t="s">
        <v>701</v>
      </c>
      <c r="L191" s="131">
        <v>44743</v>
      </c>
      <c r="M191" s="118">
        <f t="shared" ref="M191:M222" si="8">G191/F191</f>
        <v>4.2678571428571432</v>
      </c>
    </row>
    <row r="192" spans="1:13" ht="75" x14ac:dyDescent="0.25">
      <c r="A192" s="125" t="s">
        <v>274</v>
      </c>
      <c r="B192" s="126" t="s">
        <v>45</v>
      </c>
      <c r="C192" s="126" t="s">
        <v>710</v>
      </c>
      <c r="D192" s="126" t="s">
        <v>661</v>
      </c>
      <c r="E192" s="126" t="s">
        <v>284</v>
      </c>
      <c r="F192" s="127">
        <v>14</v>
      </c>
      <c r="G192" s="128">
        <v>59.75</v>
      </c>
      <c r="H192" s="129"/>
      <c r="I192" s="126" t="s">
        <v>662</v>
      </c>
      <c r="J192" s="129" t="s">
        <v>663</v>
      </c>
      <c r="K192" s="130" t="s">
        <v>711</v>
      </c>
      <c r="L192" s="131">
        <v>44743</v>
      </c>
      <c r="M192" s="118">
        <f t="shared" si="8"/>
        <v>4.2678571428571432</v>
      </c>
    </row>
    <row r="193" spans="1:13" ht="75" x14ac:dyDescent="0.25">
      <c r="A193" s="125" t="s">
        <v>274</v>
      </c>
      <c r="B193" s="126" t="s">
        <v>45</v>
      </c>
      <c r="C193" s="126" t="s">
        <v>659</v>
      </c>
      <c r="D193" s="126" t="s">
        <v>661</v>
      </c>
      <c r="E193" s="126" t="s">
        <v>284</v>
      </c>
      <c r="F193" s="127">
        <v>21</v>
      </c>
      <c r="G193" s="128">
        <v>89.63</v>
      </c>
      <c r="H193" s="129"/>
      <c r="I193" s="126" t="s">
        <v>662</v>
      </c>
      <c r="J193" s="129" t="s">
        <v>663</v>
      </c>
      <c r="K193" s="130" t="s">
        <v>668</v>
      </c>
      <c r="L193" s="131">
        <v>44743</v>
      </c>
      <c r="M193" s="118">
        <f t="shared" si="8"/>
        <v>4.2680952380952375</v>
      </c>
    </row>
    <row r="194" spans="1:13" ht="75" x14ac:dyDescent="0.25">
      <c r="A194" s="125" t="s">
        <v>274</v>
      </c>
      <c r="B194" s="126" t="s">
        <v>45</v>
      </c>
      <c r="C194" s="126" t="s">
        <v>712</v>
      </c>
      <c r="D194" s="126" t="s">
        <v>661</v>
      </c>
      <c r="E194" s="126" t="s">
        <v>284</v>
      </c>
      <c r="F194" s="127">
        <v>21</v>
      </c>
      <c r="G194" s="128">
        <v>89.63</v>
      </c>
      <c r="H194" s="129"/>
      <c r="I194" s="126" t="s">
        <v>662</v>
      </c>
      <c r="J194" s="129" t="s">
        <v>663</v>
      </c>
      <c r="K194" s="130" t="s">
        <v>713</v>
      </c>
      <c r="L194" s="131">
        <v>44743</v>
      </c>
      <c r="M194" s="118">
        <f t="shared" si="8"/>
        <v>4.2680952380952375</v>
      </c>
    </row>
    <row r="195" spans="1:13" ht="75" x14ac:dyDescent="0.25">
      <c r="A195" s="125" t="s">
        <v>274</v>
      </c>
      <c r="B195" s="126" t="s">
        <v>45</v>
      </c>
      <c r="C195" s="126" t="s">
        <v>652</v>
      </c>
      <c r="D195" s="126" t="s">
        <v>661</v>
      </c>
      <c r="E195" s="126" t="s">
        <v>284</v>
      </c>
      <c r="F195" s="127">
        <v>28</v>
      </c>
      <c r="G195" s="128">
        <v>119.51</v>
      </c>
      <c r="H195" s="129"/>
      <c r="I195" s="126" t="s">
        <v>662</v>
      </c>
      <c r="J195" s="129" t="s">
        <v>663</v>
      </c>
      <c r="K195" s="130" t="s">
        <v>669</v>
      </c>
      <c r="L195" s="131">
        <v>44743</v>
      </c>
      <c r="M195" s="118">
        <f t="shared" si="8"/>
        <v>4.2682142857142855</v>
      </c>
    </row>
    <row r="196" spans="1:13" ht="75" x14ac:dyDescent="0.25">
      <c r="A196" s="125" t="s">
        <v>274</v>
      </c>
      <c r="B196" s="126" t="s">
        <v>45</v>
      </c>
      <c r="C196" s="126" t="s">
        <v>702</v>
      </c>
      <c r="D196" s="126" t="s">
        <v>661</v>
      </c>
      <c r="E196" s="126" t="s">
        <v>284</v>
      </c>
      <c r="F196" s="127">
        <v>28</v>
      </c>
      <c r="G196" s="128">
        <v>119.51</v>
      </c>
      <c r="H196" s="129"/>
      <c r="I196" s="126" t="s">
        <v>662</v>
      </c>
      <c r="J196" s="129" t="s">
        <v>663</v>
      </c>
      <c r="K196" s="130" t="s">
        <v>703</v>
      </c>
      <c r="L196" s="131">
        <v>44743</v>
      </c>
      <c r="M196" s="118">
        <f t="shared" si="8"/>
        <v>4.2682142857142855</v>
      </c>
    </row>
    <row r="197" spans="1:13" ht="75" x14ac:dyDescent="0.25">
      <c r="A197" s="125" t="s">
        <v>274</v>
      </c>
      <c r="B197" s="126" t="s">
        <v>45</v>
      </c>
      <c r="C197" s="126" t="s">
        <v>714</v>
      </c>
      <c r="D197" s="126" t="s">
        <v>661</v>
      </c>
      <c r="E197" s="126" t="s">
        <v>284</v>
      </c>
      <c r="F197" s="127">
        <v>28</v>
      </c>
      <c r="G197" s="128">
        <v>119.51</v>
      </c>
      <c r="H197" s="129"/>
      <c r="I197" s="126" t="s">
        <v>662</v>
      </c>
      <c r="J197" s="129" t="s">
        <v>663</v>
      </c>
      <c r="K197" s="130" t="s">
        <v>715</v>
      </c>
      <c r="L197" s="131">
        <v>44743</v>
      </c>
      <c r="M197" s="118">
        <f t="shared" si="8"/>
        <v>4.2682142857142855</v>
      </c>
    </row>
    <row r="198" spans="1:13" ht="75" x14ac:dyDescent="0.25">
      <c r="A198" s="125" t="s">
        <v>274</v>
      </c>
      <c r="B198" s="126" t="s">
        <v>45</v>
      </c>
      <c r="C198" s="126" t="s">
        <v>591</v>
      </c>
      <c r="D198" s="126" t="s">
        <v>552</v>
      </c>
      <c r="E198" s="126" t="s">
        <v>284</v>
      </c>
      <c r="F198" s="127">
        <v>20</v>
      </c>
      <c r="G198" s="128">
        <v>85.37</v>
      </c>
      <c r="H198" s="129"/>
      <c r="I198" s="126" t="s">
        <v>553</v>
      </c>
      <c r="J198" s="129" t="s">
        <v>554</v>
      </c>
      <c r="K198" s="130" t="s">
        <v>592</v>
      </c>
      <c r="L198" s="131">
        <v>44524</v>
      </c>
      <c r="M198" s="118">
        <f t="shared" si="8"/>
        <v>4.2685000000000004</v>
      </c>
    </row>
    <row r="199" spans="1:13" ht="75" x14ac:dyDescent="0.25">
      <c r="A199" s="125" t="s">
        <v>274</v>
      </c>
      <c r="B199" s="126" t="s">
        <v>45</v>
      </c>
      <c r="C199" s="126" t="s">
        <v>604</v>
      </c>
      <c r="D199" s="126" t="s">
        <v>552</v>
      </c>
      <c r="E199" s="126" t="s">
        <v>284</v>
      </c>
      <c r="F199" s="127">
        <v>20</v>
      </c>
      <c r="G199" s="128">
        <v>85.37</v>
      </c>
      <c r="H199" s="129"/>
      <c r="I199" s="126" t="s">
        <v>553</v>
      </c>
      <c r="J199" s="129" t="s">
        <v>554</v>
      </c>
      <c r="K199" s="130" t="s">
        <v>605</v>
      </c>
      <c r="L199" s="131">
        <v>44524</v>
      </c>
      <c r="M199" s="118">
        <f t="shared" si="8"/>
        <v>4.2685000000000004</v>
      </c>
    </row>
    <row r="200" spans="1:13" ht="75" x14ac:dyDescent="0.25">
      <c r="A200" s="125" t="s">
        <v>274</v>
      </c>
      <c r="B200" s="126" t="s">
        <v>45</v>
      </c>
      <c r="C200" s="126" t="s">
        <v>604</v>
      </c>
      <c r="D200" s="126" t="s">
        <v>661</v>
      </c>
      <c r="E200" s="126" t="s">
        <v>284</v>
      </c>
      <c r="F200" s="127">
        <v>20</v>
      </c>
      <c r="G200" s="128">
        <v>85.37</v>
      </c>
      <c r="H200" s="129"/>
      <c r="I200" s="126" t="s">
        <v>662</v>
      </c>
      <c r="J200" s="129" t="s">
        <v>663</v>
      </c>
      <c r="K200" s="130" t="s">
        <v>667</v>
      </c>
      <c r="L200" s="131">
        <v>44743</v>
      </c>
      <c r="M200" s="118">
        <f t="shared" si="8"/>
        <v>4.2685000000000004</v>
      </c>
    </row>
    <row r="201" spans="1:13" ht="75" x14ac:dyDescent="0.25">
      <c r="A201" s="125" t="s">
        <v>274</v>
      </c>
      <c r="B201" s="126" t="s">
        <v>45</v>
      </c>
      <c r="C201" s="126" t="s">
        <v>682</v>
      </c>
      <c r="D201" s="126" t="s">
        <v>661</v>
      </c>
      <c r="E201" s="126" t="s">
        <v>284</v>
      </c>
      <c r="F201" s="127">
        <v>20</v>
      </c>
      <c r="G201" s="128">
        <v>85.37</v>
      </c>
      <c r="H201" s="129"/>
      <c r="I201" s="126" t="s">
        <v>662</v>
      </c>
      <c r="J201" s="129" t="s">
        <v>663</v>
      </c>
      <c r="K201" s="130" t="s">
        <v>683</v>
      </c>
      <c r="L201" s="131">
        <v>44743</v>
      </c>
      <c r="M201" s="118">
        <f t="shared" si="8"/>
        <v>4.2685000000000004</v>
      </c>
    </row>
    <row r="202" spans="1:13" ht="75" x14ac:dyDescent="0.25">
      <c r="A202" s="125" t="s">
        <v>274</v>
      </c>
      <c r="B202" s="126" t="s">
        <v>45</v>
      </c>
      <c r="C202" s="126" t="s">
        <v>487</v>
      </c>
      <c r="D202" s="126" t="s">
        <v>552</v>
      </c>
      <c r="E202" s="126" t="s">
        <v>284</v>
      </c>
      <c r="F202" s="127">
        <v>50</v>
      </c>
      <c r="G202" s="128">
        <v>213.44</v>
      </c>
      <c r="H202" s="129"/>
      <c r="I202" s="126" t="s">
        <v>553</v>
      </c>
      <c r="J202" s="129" t="s">
        <v>554</v>
      </c>
      <c r="K202" s="130" t="s">
        <v>596</v>
      </c>
      <c r="L202" s="131">
        <v>44524</v>
      </c>
      <c r="M202" s="118">
        <f t="shared" si="8"/>
        <v>4.2687999999999997</v>
      </c>
    </row>
    <row r="203" spans="1:13" ht="75" x14ac:dyDescent="0.25">
      <c r="A203" s="125" t="s">
        <v>274</v>
      </c>
      <c r="B203" s="126" t="s">
        <v>45</v>
      </c>
      <c r="C203" s="126" t="s">
        <v>611</v>
      </c>
      <c r="D203" s="126" t="s">
        <v>552</v>
      </c>
      <c r="E203" s="126" t="s">
        <v>284</v>
      </c>
      <c r="F203" s="127">
        <v>50</v>
      </c>
      <c r="G203" s="128">
        <v>213.44</v>
      </c>
      <c r="H203" s="129"/>
      <c r="I203" s="126" t="s">
        <v>553</v>
      </c>
      <c r="J203" s="129" t="s">
        <v>554</v>
      </c>
      <c r="K203" s="130" t="s">
        <v>612</v>
      </c>
      <c r="L203" s="131">
        <v>44524</v>
      </c>
      <c r="M203" s="118">
        <f t="shared" si="8"/>
        <v>4.2687999999999997</v>
      </c>
    </row>
    <row r="204" spans="1:13" ht="75" x14ac:dyDescent="0.25">
      <c r="A204" s="125" t="s">
        <v>274</v>
      </c>
      <c r="B204" s="126" t="s">
        <v>45</v>
      </c>
      <c r="C204" s="126" t="s">
        <v>515</v>
      </c>
      <c r="D204" s="126" t="s">
        <v>552</v>
      </c>
      <c r="E204" s="126" t="s">
        <v>284</v>
      </c>
      <c r="F204" s="127">
        <v>80</v>
      </c>
      <c r="G204" s="128">
        <v>341.51</v>
      </c>
      <c r="H204" s="129"/>
      <c r="I204" s="126" t="s">
        <v>553</v>
      </c>
      <c r="J204" s="129" t="s">
        <v>554</v>
      </c>
      <c r="K204" s="130" t="s">
        <v>599</v>
      </c>
      <c r="L204" s="131">
        <v>44524</v>
      </c>
      <c r="M204" s="118">
        <f t="shared" si="8"/>
        <v>4.2688749999999995</v>
      </c>
    </row>
    <row r="205" spans="1:13" ht="75" x14ac:dyDescent="0.25">
      <c r="A205" s="125" t="s">
        <v>274</v>
      </c>
      <c r="B205" s="126" t="s">
        <v>45</v>
      </c>
      <c r="C205" s="126" t="s">
        <v>619</v>
      </c>
      <c r="D205" s="126" t="s">
        <v>552</v>
      </c>
      <c r="E205" s="126" t="s">
        <v>284</v>
      </c>
      <c r="F205" s="127">
        <v>80</v>
      </c>
      <c r="G205" s="128">
        <v>341.51</v>
      </c>
      <c r="H205" s="129"/>
      <c r="I205" s="126" t="s">
        <v>553</v>
      </c>
      <c r="J205" s="129" t="s">
        <v>554</v>
      </c>
      <c r="K205" s="130" t="s">
        <v>620</v>
      </c>
      <c r="L205" s="131">
        <v>44524</v>
      </c>
      <c r="M205" s="118">
        <f t="shared" si="8"/>
        <v>4.2688749999999995</v>
      </c>
    </row>
    <row r="206" spans="1:13" ht="75" x14ac:dyDescent="0.25">
      <c r="A206" s="125" t="s">
        <v>274</v>
      </c>
      <c r="B206" s="126" t="s">
        <v>45</v>
      </c>
      <c r="C206" s="126" t="s">
        <v>481</v>
      </c>
      <c r="D206" s="126" t="s">
        <v>552</v>
      </c>
      <c r="E206" s="126" t="s">
        <v>284</v>
      </c>
      <c r="F206" s="127">
        <v>56</v>
      </c>
      <c r="G206" s="128">
        <v>239.06</v>
      </c>
      <c r="H206" s="129"/>
      <c r="I206" s="126" t="s">
        <v>553</v>
      </c>
      <c r="J206" s="129" t="s">
        <v>554</v>
      </c>
      <c r="K206" s="130" t="s">
        <v>603</v>
      </c>
      <c r="L206" s="131">
        <v>44524</v>
      </c>
      <c r="M206" s="118">
        <f t="shared" si="8"/>
        <v>4.2689285714285718</v>
      </c>
    </row>
    <row r="207" spans="1:13" ht="75" x14ac:dyDescent="0.25">
      <c r="A207" s="125" t="s">
        <v>274</v>
      </c>
      <c r="B207" s="126" t="s">
        <v>45</v>
      </c>
      <c r="C207" s="126" t="s">
        <v>613</v>
      </c>
      <c r="D207" s="126" t="s">
        <v>552</v>
      </c>
      <c r="E207" s="126" t="s">
        <v>284</v>
      </c>
      <c r="F207" s="127">
        <v>56</v>
      </c>
      <c r="G207" s="128">
        <v>239.06</v>
      </c>
      <c r="H207" s="129"/>
      <c r="I207" s="126" t="s">
        <v>553</v>
      </c>
      <c r="J207" s="129" t="s">
        <v>554</v>
      </c>
      <c r="K207" s="130" t="s">
        <v>614</v>
      </c>
      <c r="L207" s="131">
        <v>44524</v>
      </c>
      <c r="M207" s="118">
        <f t="shared" si="8"/>
        <v>4.2689285714285718</v>
      </c>
    </row>
    <row r="208" spans="1:13" ht="75" x14ac:dyDescent="0.25">
      <c r="A208" s="125" t="s">
        <v>274</v>
      </c>
      <c r="B208" s="126" t="s">
        <v>45</v>
      </c>
      <c r="C208" s="126" t="s">
        <v>593</v>
      </c>
      <c r="D208" s="126" t="s">
        <v>552</v>
      </c>
      <c r="E208" s="126" t="s">
        <v>284</v>
      </c>
      <c r="F208" s="127">
        <v>30</v>
      </c>
      <c r="G208" s="128">
        <v>128.07</v>
      </c>
      <c r="H208" s="129"/>
      <c r="I208" s="126" t="s">
        <v>553</v>
      </c>
      <c r="J208" s="129" t="s">
        <v>554</v>
      </c>
      <c r="K208" s="130" t="s">
        <v>594</v>
      </c>
      <c r="L208" s="131">
        <v>44524</v>
      </c>
      <c r="M208" s="118">
        <f t="shared" si="8"/>
        <v>4.2690000000000001</v>
      </c>
    </row>
    <row r="209" spans="1:13" ht="75" x14ac:dyDescent="0.25">
      <c r="A209" s="125" t="s">
        <v>274</v>
      </c>
      <c r="B209" s="126" t="s">
        <v>45</v>
      </c>
      <c r="C209" s="126" t="s">
        <v>493</v>
      </c>
      <c r="D209" s="126" t="s">
        <v>552</v>
      </c>
      <c r="E209" s="126" t="s">
        <v>284</v>
      </c>
      <c r="F209" s="127">
        <v>40</v>
      </c>
      <c r="G209" s="128">
        <v>170.76</v>
      </c>
      <c r="H209" s="129"/>
      <c r="I209" s="126" t="s">
        <v>553</v>
      </c>
      <c r="J209" s="129" t="s">
        <v>554</v>
      </c>
      <c r="K209" s="130" t="s">
        <v>595</v>
      </c>
      <c r="L209" s="131">
        <v>44524</v>
      </c>
      <c r="M209" s="118">
        <f t="shared" si="8"/>
        <v>4.2690000000000001</v>
      </c>
    </row>
    <row r="210" spans="1:13" ht="75" x14ac:dyDescent="0.25">
      <c r="A210" s="125" t="s">
        <v>274</v>
      </c>
      <c r="B210" s="126" t="s">
        <v>45</v>
      </c>
      <c r="C210" s="126" t="s">
        <v>479</v>
      </c>
      <c r="D210" s="126" t="s">
        <v>552</v>
      </c>
      <c r="E210" s="126" t="s">
        <v>284</v>
      </c>
      <c r="F210" s="127">
        <v>60</v>
      </c>
      <c r="G210" s="128">
        <v>256.14</v>
      </c>
      <c r="H210" s="129"/>
      <c r="I210" s="126" t="s">
        <v>553</v>
      </c>
      <c r="J210" s="129" t="s">
        <v>554</v>
      </c>
      <c r="K210" s="130" t="s">
        <v>597</v>
      </c>
      <c r="L210" s="131">
        <v>44524</v>
      </c>
      <c r="M210" s="118">
        <f t="shared" si="8"/>
        <v>4.2690000000000001</v>
      </c>
    </row>
    <row r="211" spans="1:13" ht="75" x14ac:dyDescent="0.25">
      <c r="A211" s="125" t="s">
        <v>274</v>
      </c>
      <c r="B211" s="126" t="s">
        <v>45</v>
      </c>
      <c r="C211" s="126" t="s">
        <v>527</v>
      </c>
      <c r="D211" s="126" t="s">
        <v>552</v>
      </c>
      <c r="E211" s="126" t="s">
        <v>284</v>
      </c>
      <c r="F211" s="127">
        <v>70</v>
      </c>
      <c r="G211" s="128">
        <v>298.83</v>
      </c>
      <c r="H211" s="129"/>
      <c r="I211" s="126" t="s">
        <v>553</v>
      </c>
      <c r="J211" s="129" t="s">
        <v>554</v>
      </c>
      <c r="K211" s="130" t="s">
        <v>598</v>
      </c>
      <c r="L211" s="131">
        <v>44524</v>
      </c>
      <c r="M211" s="118">
        <f t="shared" si="8"/>
        <v>4.2690000000000001</v>
      </c>
    </row>
    <row r="212" spans="1:13" ht="75" x14ac:dyDescent="0.25">
      <c r="A212" s="125" t="s">
        <v>274</v>
      </c>
      <c r="B212" s="126" t="s">
        <v>45</v>
      </c>
      <c r="C212" s="126" t="s">
        <v>509</v>
      </c>
      <c r="D212" s="126" t="s">
        <v>552</v>
      </c>
      <c r="E212" s="126" t="s">
        <v>284</v>
      </c>
      <c r="F212" s="127">
        <v>90</v>
      </c>
      <c r="G212" s="128">
        <v>384.21</v>
      </c>
      <c r="H212" s="129"/>
      <c r="I212" s="126" t="s">
        <v>553</v>
      </c>
      <c r="J212" s="129" t="s">
        <v>554</v>
      </c>
      <c r="K212" s="130" t="s">
        <v>600</v>
      </c>
      <c r="L212" s="131">
        <v>44524</v>
      </c>
      <c r="M212" s="118">
        <f t="shared" si="8"/>
        <v>4.2690000000000001</v>
      </c>
    </row>
    <row r="213" spans="1:13" ht="75" x14ac:dyDescent="0.25">
      <c r="A213" s="125" t="s">
        <v>274</v>
      </c>
      <c r="B213" s="126" t="s">
        <v>45</v>
      </c>
      <c r="C213" s="126" t="s">
        <v>503</v>
      </c>
      <c r="D213" s="126" t="s">
        <v>552</v>
      </c>
      <c r="E213" s="126" t="s">
        <v>284</v>
      </c>
      <c r="F213" s="127">
        <v>100</v>
      </c>
      <c r="G213" s="128">
        <v>426.9</v>
      </c>
      <c r="H213" s="129"/>
      <c r="I213" s="126" t="s">
        <v>553</v>
      </c>
      <c r="J213" s="129" t="s">
        <v>554</v>
      </c>
      <c r="K213" s="130" t="s">
        <v>601</v>
      </c>
      <c r="L213" s="131">
        <v>44524</v>
      </c>
      <c r="M213" s="118">
        <f t="shared" si="8"/>
        <v>4.2690000000000001</v>
      </c>
    </row>
    <row r="214" spans="1:13" ht="75" x14ac:dyDescent="0.25">
      <c r="A214" s="125" t="s">
        <v>274</v>
      </c>
      <c r="B214" s="126" t="s">
        <v>45</v>
      </c>
      <c r="C214" s="126" t="s">
        <v>477</v>
      </c>
      <c r="D214" s="126" t="s">
        <v>552</v>
      </c>
      <c r="E214" s="126" t="s">
        <v>284</v>
      </c>
      <c r="F214" s="127">
        <v>30</v>
      </c>
      <c r="G214" s="128">
        <v>128.07</v>
      </c>
      <c r="H214" s="129"/>
      <c r="I214" s="126" t="s">
        <v>553</v>
      </c>
      <c r="J214" s="129" t="s">
        <v>554</v>
      </c>
      <c r="K214" s="130" t="s">
        <v>606</v>
      </c>
      <c r="L214" s="131">
        <v>44524</v>
      </c>
      <c r="M214" s="118">
        <f t="shared" si="8"/>
        <v>4.2690000000000001</v>
      </c>
    </row>
    <row r="215" spans="1:13" ht="75" x14ac:dyDescent="0.25">
      <c r="A215" s="125" t="s">
        <v>274</v>
      </c>
      <c r="B215" s="126" t="s">
        <v>45</v>
      </c>
      <c r="C215" s="126" t="s">
        <v>607</v>
      </c>
      <c r="D215" s="126" t="s">
        <v>552</v>
      </c>
      <c r="E215" s="126" t="s">
        <v>284</v>
      </c>
      <c r="F215" s="127">
        <v>40</v>
      </c>
      <c r="G215" s="128">
        <v>170.76</v>
      </c>
      <c r="H215" s="129"/>
      <c r="I215" s="126" t="s">
        <v>553</v>
      </c>
      <c r="J215" s="129" t="s">
        <v>554</v>
      </c>
      <c r="K215" s="130" t="s">
        <v>608</v>
      </c>
      <c r="L215" s="131">
        <v>44524</v>
      </c>
      <c r="M215" s="118">
        <f t="shared" si="8"/>
        <v>4.2690000000000001</v>
      </c>
    </row>
    <row r="216" spans="1:13" ht="75" x14ac:dyDescent="0.25">
      <c r="A216" s="125" t="s">
        <v>274</v>
      </c>
      <c r="B216" s="126" t="s">
        <v>45</v>
      </c>
      <c r="C216" s="126" t="s">
        <v>615</v>
      </c>
      <c r="D216" s="126" t="s">
        <v>552</v>
      </c>
      <c r="E216" s="126" t="s">
        <v>284</v>
      </c>
      <c r="F216" s="127">
        <v>60</v>
      </c>
      <c r="G216" s="128">
        <v>256.14</v>
      </c>
      <c r="H216" s="129"/>
      <c r="I216" s="126" t="s">
        <v>553</v>
      </c>
      <c r="J216" s="129" t="s">
        <v>554</v>
      </c>
      <c r="K216" s="130" t="s">
        <v>616</v>
      </c>
      <c r="L216" s="131">
        <v>44524</v>
      </c>
      <c r="M216" s="118">
        <f t="shared" si="8"/>
        <v>4.2690000000000001</v>
      </c>
    </row>
    <row r="217" spans="1:13" ht="75" x14ac:dyDescent="0.25">
      <c r="A217" s="125" t="s">
        <v>274</v>
      </c>
      <c r="B217" s="126" t="s">
        <v>45</v>
      </c>
      <c r="C217" s="126" t="s">
        <v>617</v>
      </c>
      <c r="D217" s="126" t="s">
        <v>552</v>
      </c>
      <c r="E217" s="126" t="s">
        <v>284</v>
      </c>
      <c r="F217" s="127">
        <v>70</v>
      </c>
      <c r="G217" s="128">
        <v>298.83</v>
      </c>
      <c r="H217" s="129"/>
      <c r="I217" s="126" t="s">
        <v>553</v>
      </c>
      <c r="J217" s="129" t="s">
        <v>554</v>
      </c>
      <c r="K217" s="130" t="s">
        <v>618</v>
      </c>
      <c r="L217" s="131">
        <v>44524</v>
      </c>
      <c r="M217" s="118">
        <f t="shared" si="8"/>
        <v>4.2690000000000001</v>
      </c>
    </row>
    <row r="218" spans="1:13" ht="75" x14ac:dyDescent="0.25">
      <c r="A218" s="125" t="s">
        <v>274</v>
      </c>
      <c r="B218" s="126" t="s">
        <v>45</v>
      </c>
      <c r="C218" s="126" t="s">
        <v>621</v>
      </c>
      <c r="D218" s="126" t="s">
        <v>552</v>
      </c>
      <c r="E218" s="126" t="s">
        <v>284</v>
      </c>
      <c r="F218" s="127">
        <v>90</v>
      </c>
      <c r="G218" s="128">
        <v>384.21</v>
      </c>
      <c r="H218" s="129"/>
      <c r="I218" s="126" t="s">
        <v>553</v>
      </c>
      <c r="J218" s="129" t="s">
        <v>554</v>
      </c>
      <c r="K218" s="130" t="s">
        <v>622</v>
      </c>
      <c r="L218" s="131">
        <v>44524</v>
      </c>
      <c r="M218" s="118">
        <f t="shared" si="8"/>
        <v>4.2690000000000001</v>
      </c>
    </row>
    <row r="219" spans="1:13" ht="75" x14ac:dyDescent="0.25">
      <c r="A219" s="125" t="s">
        <v>274</v>
      </c>
      <c r="B219" s="126" t="s">
        <v>45</v>
      </c>
      <c r="C219" s="126" t="s">
        <v>623</v>
      </c>
      <c r="D219" s="126" t="s">
        <v>552</v>
      </c>
      <c r="E219" s="126" t="s">
        <v>284</v>
      </c>
      <c r="F219" s="127">
        <v>100</v>
      </c>
      <c r="G219" s="128">
        <v>426.9</v>
      </c>
      <c r="H219" s="129"/>
      <c r="I219" s="126" t="s">
        <v>553</v>
      </c>
      <c r="J219" s="129" t="s">
        <v>554</v>
      </c>
      <c r="K219" s="130" t="s">
        <v>624</v>
      </c>
      <c r="L219" s="131">
        <v>44524</v>
      </c>
      <c r="M219" s="118">
        <f t="shared" si="8"/>
        <v>4.2690000000000001</v>
      </c>
    </row>
    <row r="220" spans="1:13" ht="75" x14ac:dyDescent="0.25">
      <c r="A220" s="125" t="s">
        <v>274</v>
      </c>
      <c r="B220" s="126" t="s">
        <v>45</v>
      </c>
      <c r="C220" s="126" t="s">
        <v>477</v>
      </c>
      <c r="D220" s="126" t="s">
        <v>661</v>
      </c>
      <c r="E220" s="126" t="s">
        <v>284</v>
      </c>
      <c r="F220" s="127">
        <v>30</v>
      </c>
      <c r="G220" s="128">
        <v>128.07</v>
      </c>
      <c r="H220" s="129"/>
      <c r="I220" s="126" t="s">
        <v>662</v>
      </c>
      <c r="J220" s="129" t="s">
        <v>663</v>
      </c>
      <c r="K220" s="130" t="s">
        <v>670</v>
      </c>
      <c r="L220" s="131">
        <v>44743</v>
      </c>
      <c r="M220" s="118">
        <f t="shared" si="8"/>
        <v>4.2690000000000001</v>
      </c>
    </row>
    <row r="221" spans="1:13" ht="75" x14ac:dyDescent="0.25">
      <c r="A221" s="125" t="s">
        <v>274</v>
      </c>
      <c r="B221" s="126" t="s">
        <v>45</v>
      </c>
      <c r="C221" s="126" t="s">
        <v>615</v>
      </c>
      <c r="D221" s="126" t="s">
        <v>661</v>
      </c>
      <c r="E221" s="126" t="s">
        <v>284</v>
      </c>
      <c r="F221" s="127">
        <v>60</v>
      </c>
      <c r="G221" s="128">
        <v>256.14</v>
      </c>
      <c r="H221" s="129"/>
      <c r="I221" s="126" t="s">
        <v>662</v>
      </c>
      <c r="J221" s="129" t="s">
        <v>663</v>
      </c>
      <c r="K221" s="130" t="s">
        <v>675</v>
      </c>
      <c r="L221" s="131">
        <v>44743</v>
      </c>
      <c r="M221" s="118">
        <f t="shared" si="8"/>
        <v>4.2690000000000001</v>
      </c>
    </row>
    <row r="222" spans="1:13" ht="75" x14ac:dyDescent="0.25">
      <c r="A222" s="125" t="s">
        <v>274</v>
      </c>
      <c r="B222" s="126" t="s">
        <v>45</v>
      </c>
      <c r="C222" s="126" t="s">
        <v>621</v>
      </c>
      <c r="D222" s="126" t="s">
        <v>661</v>
      </c>
      <c r="E222" s="126" t="s">
        <v>284</v>
      </c>
      <c r="F222" s="127">
        <v>90</v>
      </c>
      <c r="G222" s="128">
        <v>384.21</v>
      </c>
      <c r="H222" s="129"/>
      <c r="I222" s="126" t="s">
        <v>662</v>
      </c>
      <c r="J222" s="129" t="s">
        <v>663</v>
      </c>
      <c r="K222" s="130" t="s">
        <v>678</v>
      </c>
      <c r="L222" s="131">
        <v>44743</v>
      </c>
      <c r="M222" s="118">
        <f t="shared" si="8"/>
        <v>4.2690000000000001</v>
      </c>
    </row>
    <row r="223" spans="1:13" ht="75" x14ac:dyDescent="0.25">
      <c r="A223" s="125" t="s">
        <v>274</v>
      </c>
      <c r="B223" s="126" t="s">
        <v>45</v>
      </c>
      <c r="C223" s="126" t="s">
        <v>684</v>
      </c>
      <c r="D223" s="126" t="s">
        <v>661</v>
      </c>
      <c r="E223" s="126" t="s">
        <v>284</v>
      </c>
      <c r="F223" s="127">
        <v>30</v>
      </c>
      <c r="G223" s="128">
        <v>128.07</v>
      </c>
      <c r="H223" s="129"/>
      <c r="I223" s="126" t="s">
        <v>662</v>
      </c>
      <c r="J223" s="129" t="s">
        <v>663</v>
      </c>
      <c r="K223" s="130" t="s">
        <v>685</v>
      </c>
      <c r="L223" s="131">
        <v>44743</v>
      </c>
      <c r="M223" s="118">
        <f t="shared" ref="M223:M254" si="9">G223/F223</f>
        <v>4.2690000000000001</v>
      </c>
    </row>
    <row r="224" spans="1:13" ht="75" x14ac:dyDescent="0.25">
      <c r="A224" s="125" t="s">
        <v>274</v>
      </c>
      <c r="B224" s="126" t="s">
        <v>45</v>
      </c>
      <c r="C224" s="126" t="s">
        <v>690</v>
      </c>
      <c r="D224" s="126" t="s">
        <v>661</v>
      </c>
      <c r="E224" s="126" t="s">
        <v>284</v>
      </c>
      <c r="F224" s="127">
        <v>60</v>
      </c>
      <c r="G224" s="128">
        <v>256.14</v>
      </c>
      <c r="H224" s="129"/>
      <c r="I224" s="126" t="s">
        <v>662</v>
      </c>
      <c r="J224" s="129" t="s">
        <v>663</v>
      </c>
      <c r="K224" s="130" t="s">
        <v>691</v>
      </c>
      <c r="L224" s="131">
        <v>44743</v>
      </c>
      <c r="M224" s="118">
        <f t="shared" si="9"/>
        <v>4.2690000000000001</v>
      </c>
    </row>
    <row r="225" spans="1:13" ht="75" x14ac:dyDescent="0.25">
      <c r="A225" s="125" t="s">
        <v>274</v>
      </c>
      <c r="B225" s="126" t="s">
        <v>45</v>
      </c>
      <c r="C225" s="126" t="s">
        <v>696</v>
      </c>
      <c r="D225" s="126" t="s">
        <v>661</v>
      </c>
      <c r="E225" s="126" t="s">
        <v>284</v>
      </c>
      <c r="F225" s="127">
        <v>90</v>
      </c>
      <c r="G225" s="128">
        <v>384.21</v>
      </c>
      <c r="H225" s="129"/>
      <c r="I225" s="126" t="s">
        <v>662</v>
      </c>
      <c r="J225" s="129" t="s">
        <v>663</v>
      </c>
      <c r="K225" s="130" t="s">
        <v>697</v>
      </c>
      <c r="L225" s="131">
        <v>44743</v>
      </c>
      <c r="M225" s="118">
        <f t="shared" si="9"/>
        <v>4.2690000000000001</v>
      </c>
    </row>
    <row r="226" spans="1:13" ht="75" x14ac:dyDescent="0.25">
      <c r="A226" s="125" t="s">
        <v>274</v>
      </c>
      <c r="B226" s="126" t="s">
        <v>45</v>
      </c>
      <c r="C226" s="126" t="s">
        <v>593</v>
      </c>
      <c r="D226" s="126" t="s">
        <v>552</v>
      </c>
      <c r="E226" s="126" t="s">
        <v>284</v>
      </c>
      <c r="F226" s="127">
        <v>30</v>
      </c>
      <c r="G226" s="128">
        <v>128.07</v>
      </c>
      <c r="H226" s="129"/>
      <c r="I226" s="126" t="s">
        <v>898</v>
      </c>
      <c r="J226" s="129" t="s">
        <v>899</v>
      </c>
      <c r="K226" s="130" t="s">
        <v>903</v>
      </c>
      <c r="L226" s="131">
        <v>45275</v>
      </c>
      <c r="M226" s="118">
        <f t="shared" si="9"/>
        <v>4.2690000000000001</v>
      </c>
    </row>
    <row r="227" spans="1:13" ht="75" x14ac:dyDescent="0.25">
      <c r="A227" s="125" t="s">
        <v>274</v>
      </c>
      <c r="B227" s="126" t="s">
        <v>45</v>
      </c>
      <c r="C227" s="126" t="s">
        <v>479</v>
      </c>
      <c r="D227" s="126" t="s">
        <v>552</v>
      </c>
      <c r="E227" s="126" t="s">
        <v>284</v>
      </c>
      <c r="F227" s="127">
        <v>60</v>
      </c>
      <c r="G227" s="128">
        <v>256.14</v>
      </c>
      <c r="H227" s="129"/>
      <c r="I227" s="126" t="s">
        <v>898</v>
      </c>
      <c r="J227" s="129" t="s">
        <v>899</v>
      </c>
      <c r="K227" s="130" t="s">
        <v>904</v>
      </c>
      <c r="L227" s="131">
        <v>45275</v>
      </c>
      <c r="M227" s="118">
        <f t="shared" si="9"/>
        <v>4.2690000000000001</v>
      </c>
    </row>
    <row r="228" spans="1:13" ht="75" x14ac:dyDescent="0.25">
      <c r="A228" s="125" t="s">
        <v>274</v>
      </c>
      <c r="B228" s="126" t="s">
        <v>45</v>
      </c>
      <c r="C228" s="126" t="s">
        <v>509</v>
      </c>
      <c r="D228" s="126" t="s">
        <v>552</v>
      </c>
      <c r="E228" s="126" t="s">
        <v>284</v>
      </c>
      <c r="F228" s="127">
        <v>90</v>
      </c>
      <c r="G228" s="128">
        <v>384.21</v>
      </c>
      <c r="H228" s="129"/>
      <c r="I228" s="126" t="s">
        <v>898</v>
      </c>
      <c r="J228" s="129" t="s">
        <v>899</v>
      </c>
      <c r="K228" s="130" t="s">
        <v>905</v>
      </c>
      <c r="L228" s="131">
        <v>45275</v>
      </c>
      <c r="M228" s="118">
        <f t="shared" si="9"/>
        <v>4.2690000000000001</v>
      </c>
    </row>
    <row r="229" spans="1:13" ht="75" x14ac:dyDescent="0.25">
      <c r="A229" s="125" t="s">
        <v>274</v>
      </c>
      <c r="B229" s="126" t="s">
        <v>45</v>
      </c>
      <c r="C229" s="126" t="s">
        <v>477</v>
      </c>
      <c r="D229" s="126" t="s">
        <v>552</v>
      </c>
      <c r="E229" s="126" t="s">
        <v>284</v>
      </c>
      <c r="F229" s="127">
        <v>30</v>
      </c>
      <c r="G229" s="128">
        <v>128.07</v>
      </c>
      <c r="H229" s="129"/>
      <c r="I229" s="126" t="s">
        <v>898</v>
      </c>
      <c r="J229" s="129" t="s">
        <v>899</v>
      </c>
      <c r="K229" s="130" t="s">
        <v>909</v>
      </c>
      <c r="L229" s="131">
        <v>45275</v>
      </c>
      <c r="M229" s="118">
        <f t="shared" si="9"/>
        <v>4.2690000000000001</v>
      </c>
    </row>
    <row r="230" spans="1:13" ht="75" x14ac:dyDescent="0.25">
      <c r="A230" s="125" t="s">
        <v>274</v>
      </c>
      <c r="B230" s="126" t="s">
        <v>45</v>
      </c>
      <c r="C230" s="126" t="s">
        <v>615</v>
      </c>
      <c r="D230" s="126" t="s">
        <v>552</v>
      </c>
      <c r="E230" s="126" t="s">
        <v>284</v>
      </c>
      <c r="F230" s="127">
        <v>60</v>
      </c>
      <c r="G230" s="128">
        <v>256.14</v>
      </c>
      <c r="H230" s="129"/>
      <c r="I230" s="126" t="s">
        <v>898</v>
      </c>
      <c r="J230" s="129" t="s">
        <v>899</v>
      </c>
      <c r="K230" s="130" t="s">
        <v>910</v>
      </c>
      <c r="L230" s="131">
        <v>45275</v>
      </c>
      <c r="M230" s="118">
        <f t="shared" si="9"/>
        <v>4.2690000000000001</v>
      </c>
    </row>
    <row r="231" spans="1:13" ht="75" x14ac:dyDescent="0.25">
      <c r="A231" s="125" t="s">
        <v>274</v>
      </c>
      <c r="B231" s="126" t="s">
        <v>45</v>
      </c>
      <c r="C231" s="126" t="s">
        <v>621</v>
      </c>
      <c r="D231" s="126" t="s">
        <v>552</v>
      </c>
      <c r="E231" s="126" t="s">
        <v>284</v>
      </c>
      <c r="F231" s="127">
        <v>90</v>
      </c>
      <c r="G231" s="128">
        <v>384.21</v>
      </c>
      <c r="H231" s="129"/>
      <c r="I231" s="126" t="s">
        <v>898</v>
      </c>
      <c r="J231" s="129" t="s">
        <v>899</v>
      </c>
      <c r="K231" s="130" t="s">
        <v>911</v>
      </c>
      <c r="L231" s="131">
        <v>45275</v>
      </c>
      <c r="M231" s="118">
        <f t="shared" si="9"/>
        <v>4.2690000000000001</v>
      </c>
    </row>
    <row r="232" spans="1:13" ht="75" x14ac:dyDescent="0.25">
      <c r="A232" s="125" t="s">
        <v>274</v>
      </c>
      <c r="B232" s="126" t="s">
        <v>45</v>
      </c>
      <c r="C232" s="126" t="s">
        <v>593</v>
      </c>
      <c r="D232" s="126" t="s">
        <v>917</v>
      </c>
      <c r="E232" s="126" t="s">
        <v>284</v>
      </c>
      <c r="F232" s="127">
        <v>30</v>
      </c>
      <c r="G232" s="128">
        <v>128.07</v>
      </c>
      <c r="H232" s="129"/>
      <c r="I232" s="126" t="s">
        <v>918</v>
      </c>
      <c r="J232" s="129" t="s">
        <v>919</v>
      </c>
      <c r="K232" s="130" t="s">
        <v>923</v>
      </c>
      <c r="L232" s="131">
        <v>45287</v>
      </c>
      <c r="M232" s="118">
        <f t="shared" si="9"/>
        <v>4.2690000000000001</v>
      </c>
    </row>
    <row r="233" spans="1:13" ht="75" x14ac:dyDescent="0.25">
      <c r="A233" s="125" t="s">
        <v>274</v>
      </c>
      <c r="B233" s="126" t="s">
        <v>45</v>
      </c>
      <c r="C233" s="126" t="s">
        <v>479</v>
      </c>
      <c r="D233" s="126" t="s">
        <v>917</v>
      </c>
      <c r="E233" s="126" t="s">
        <v>284</v>
      </c>
      <c r="F233" s="127">
        <v>60</v>
      </c>
      <c r="G233" s="128">
        <v>256.14</v>
      </c>
      <c r="H233" s="129"/>
      <c r="I233" s="126" t="s">
        <v>918</v>
      </c>
      <c r="J233" s="129" t="s">
        <v>919</v>
      </c>
      <c r="K233" s="130" t="s">
        <v>924</v>
      </c>
      <c r="L233" s="131">
        <v>45287</v>
      </c>
      <c r="M233" s="118">
        <f t="shared" si="9"/>
        <v>4.2690000000000001</v>
      </c>
    </row>
    <row r="234" spans="1:13" ht="75" x14ac:dyDescent="0.25">
      <c r="A234" s="125" t="s">
        <v>274</v>
      </c>
      <c r="B234" s="126" t="s">
        <v>45</v>
      </c>
      <c r="C234" s="126" t="s">
        <v>509</v>
      </c>
      <c r="D234" s="126" t="s">
        <v>917</v>
      </c>
      <c r="E234" s="126" t="s">
        <v>284</v>
      </c>
      <c r="F234" s="127">
        <v>90</v>
      </c>
      <c r="G234" s="128">
        <v>384.21</v>
      </c>
      <c r="H234" s="129"/>
      <c r="I234" s="126" t="s">
        <v>918</v>
      </c>
      <c r="J234" s="129" t="s">
        <v>919</v>
      </c>
      <c r="K234" s="130" t="s">
        <v>925</v>
      </c>
      <c r="L234" s="131">
        <v>45287</v>
      </c>
      <c r="M234" s="118">
        <f t="shared" si="9"/>
        <v>4.2690000000000001</v>
      </c>
    </row>
    <row r="235" spans="1:13" ht="75" x14ac:dyDescent="0.25">
      <c r="A235" s="125" t="s">
        <v>274</v>
      </c>
      <c r="B235" s="126" t="s">
        <v>45</v>
      </c>
      <c r="C235" s="126" t="s">
        <v>477</v>
      </c>
      <c r="D235" s="126" t="s">
        <v>917</v>
      </c>
      <c r="E235" s="126" t="s">
        <v>284</v>
      </c>
      <c r="F235" s="127">
        <v>30</v>
      </c>
      <c r="G235" s="128">
        <v>128.07</v>
      </c>
      <c r="H235" s="129"/>
      <c r="I235" s="126" t="s">
        <v>918</v>
      </c>
      <c r="J235" s="129" t="s">
        <v>919</v>
      </c>
      <c r="K235" s="130" t="s">
        <v>929</v>
      </c>
      <c r="L235" s="131">
        <v>45287</v>
      </c>
      <c r="M235" s="118">
        <f t="shared" si="9"/>
        <v>4.2690000000000001</v>
      </c>
    </row>
    <row r="236" spans="1:13" ht="75" x14ac:dyDescent="0.25">
      <c r="A236" s="125" t="s">
        <v>274</v>
      </c>
      <c r="B236" s="126" t="s">
        <v>45</v>
      </c>
      <c r="C236" s="126" t="s">
        <v>615</v>
      </c>
      <c r="D236" s="126" t="s">
        <v>917</v>
      </c>
      <c r="E236" s="126" t="s">
        <v>284</v>
      </c>
      <c r="F236" s="127">
        <v>60</v>
      </c>
      <c r="G236" s="128">
        <v>256.14</v>
      </c>
      <c r="H236" s="129"/>
      <c r="I236" s="126" t="s">
        <v>918</v>
      </c>
      <c r="J236" s="129" t="s">
        <v>919</v>
      </c>
      <c r="K236" s="130" t="s">
        <v>930</v>
      </c>
      <c r="L236" s="131">
        <v>45287</v>
      </c>
      <c r="M236" s="118">
        <f t="shared" si="9"/>
        <v>4.2690000000000001</v>
      </c>
    </row>
    <row r="237" spans="1:13" ht="75" x14ac:dyDescent="0.25">
      <c r="A237" s="125" t="s">
        <v>274</v>
      </c>
      <c r="B237" s="126" t="s">
        <v>45</v>
      </c>
      <c r="C237" s="126" t="s">
        <v>621</v>
      </c>
      <c r="D237" s="126" t="s">
        <v>917</v>
      </c>
      <c r="E237" s="126" t="s">
        <v>284</v>
      </c>
      <c r="F237" s="127">
        <v>90</v>
      </c>
      <c r="G237" s="128">
        <v>384.21</v>
      </c>
      <c r="H237" s="129"/>
      <c r="I237" s="126" t="s">
        <v>918</v>
      </c>
      <c r="J237" s="129" t="s">
        <v>919</v>
      </c>
      <c r="K237" s="130" t="s">
        <v>931</v>
      </c>
      <c r="L237" s="131">
        <v>45287</v>
      </c>
      <c r="M237" s="118">
        <f t="shared" si="9"/>
        <v>4.2690000000000001</v>
      </c>
    </row>
    <row r="238" spans="1:13" ht="75" x14ac:dyDescent="0.25">
      <c r="A238" s="125" t="s">
        <v>274</v>
      </c>
      <c r="B238" s="126" t="s">
        <v>45</v>
      </c>
      <c r="C238" s="126" t="s">
        <v>593</v>
      </c>
      <c r="D238" s="126" t="s">
        <v>661</v>
      </c>
      <c r="E238" s="126" t="s">
        <v>284</v>
      </c>
      <c r="F238" s="127">
        <v>30</v>
      </c>
      <c r="G238" s="128">
        <v>128.07</v>
      </c>
      <c r="H238" s="129"/>
      <c r="I238" s="126" t="s">
        <v>932</v>
      </c>
      <c r="J238" s="129" t="s">
        <v>933</v>
      </c>
      <c r="K238" s="130" t="s">
        <v>937</v>
      </c>
      <c r="L238" s="131">
        <v>45287</v>
      </c>
      <c r="M238" s="118">
        <f t="shared" si="9"/>
        <v>4.2690000000000001</v>
      </c>
    </row>
    <row r="239" spans="1:13" ht="75" x14ac:dyDescent="0.25">
      <c r="A239" s="125" t="s">
        <v>274</v>
      </c>
      <c r="B239" s="126" t="s">
        <v>45</v>
      </c>
      <c r="C239" s="126" t="s">
        <v>479</v>
      </c>
      <c r="D239" s="126" t="s">
        <v>661</v>
      </c>
      <c r="E239" s="126" t="s">
        <v>284</v>
      </c>
      <c r="F239" s="127">
        <v>60</v>
      </c>
      <c r="G239" s="128">
        <v>256.14</v>
      </c>
      <c r="H239" s="129"/>
      <c r="I239" s="126" t="s">
        <v>932</v>
      </c>
      <c r="J239" s="129" t="s">
        <v>933</v>
      </c>
      <c r="K239" s="130" t="s">
        <v>938</v>
      </c>
      <c r="L239" s="131">
        <v>45287</v>
      </c>
      <c r="M239" s="118">
        <f t="shared" si="9"/>
        <v>4.2690000000000001</v>
      </c>
    </row>
    <row r="240" spans="1:13" ht="75" x14ac:dyDescent="0.25">
      <c r="A240" s="125" t="s">
        <v>274</v>
      </c>
      <c r="B240" s="126" t="s">
        <v>45</v>
      </c>
      <c r="C240" s="126" t="s">
        <v>509</v>
      </c>
      <c r="D240" s="126" t="s">
        <v>661</v>
      </c>
      <c r="E240" s="126" t="s">
        <v>284</v>
      </c>
      <c r="F240" s="127">
        <v>90</v>
      </c>
      <c r="G240" s="128">
        <v>384.21</v>
      </c>
      <c r="H240" s="129"/>
      <c r="I240" s="126" t="s">
        <v>932</v>
      </c>
      <c r="J240" s="129" t="s">
        <v>933</v>
      </c>
      <c r="K240" s="130" t="s">
        <v>939</v>
      </c>
      <c r="L240" s="131">
        <v>45287</v>
      </c>
      <c r="M240" s="118">
        <f t="shared" si="9"/>
        <v>4.2690000000000001</v>
      </c>
    </row>
    <row r="241" spans="1:13" ht="75" x14ac:dyDescent="0.25">
      <c r="A241" s="125" t="s">
        <v>274</v>
      </c>
      <c r="B241" s="126" t="s">
        <v>45</v>
      </c>
      <c r="C241" s="126" t="s">
        <v>477</v>
      </c>
      <c r="D241" s="126" t="s">
        <v>661</v>
      </c>
      <c r="E241" s="126" t="s">
        <v>284</v>
      </c>
      <c r="F241" s="127">
        <v>30</v>
      </c>
      <c r="G241" s="128">
        <v>128.07</v>
      </c>
      <c r="H241" s="129"/>
      <c r="I241" s="126" t="s">
        <v>932</v>
      </c>
      <c r="J241" s="129" t="s">
        <v>933</v>
      </c>
      <c r="K241" s="130" t="s">
        <v>943</v>
      </c>
      <c r="L241" s="131">
        <v>45287</v>
      </c>
      <c r="M241" s="118">
        <f t="shared" si="9"/>
        <v>4.2690000000000001</v>
      </c>
    </row>
    <row r="242" spans="1:13" ht="75" x14ac:dyDescent="0.25">
      <c r="A242" s="125" t="s">
        <v>274</v>
      </c>
      <c r="B242" s="126" t="s">
        <v>45</v>
      </c>
      <c r="C242" s="126" t="s">
        <v>615</v>
      </c>
      <c r="D242" s="126" t="s">
        <v>661</v>
      </c>
      <c r="E242" s="126" t="s">
        <v>284</v>
      </c>
      <c r="F242" s="127">
        <v>60</v>
      </c>
      <c r="G242" s="128">
        <v>256.14</v>
      </c>
      <c r="H242" s="129"/>
      <c r="I242" s="126" t="s">
        <v>932</v>
      </c>
      <c r="J242" s="129" t="s">
        <v>933</v>
      </c>
      <c r="K242" s="130" t="s">
        <v>944</v>
      </c>
      <c r="L242" s="131">
        <v>45287</v>
      </c>
      <c r="M242" s="118">
        <f t="shared" si="9"/>
        <v>4.2690000000000001</v>
      </c>
    </row>
    <row r="243" spans="1:13" ht="75" x14ac:dyDescent="0.25">
      <c r="A243" s="125" t="s">
        <v>274</v>
      </c>
      <c r="B243" s="126" t="s">
        <v>45</v>
      </c>
      <c r="C243" s="126" t="s">
        <v>621</v>
      </c>
      <c r="D243" s="126" t="s">
        <v>661</v>
      </c>
      <c r="E243" s="126" t="s">
        <v>284</v>
      </c>
      <c r="F243" s="127">
        <v>90</v>
      </c>
      <c r="G243" s="128">
        <v>384.21</v>
      </c>
      <c r="H243" s="129"/>
      <c r="I243" s="126" t="s">
        <v>932</v>
      </c>
      <c r="J243" s="129" t="s">
        <v>933</v>
      </c>
      <c r="K243" s="130" t="s">
        <v>945</v>
      </c>
      <c r="L243" s="131">
        <v>45287</v>
      </c>
      <c r="M243" s="118">
        <f t="shared" si="9"/>
        <v>4.2690000000000001</v>
      </c>
    </row>
    <row r="244" spans="1:13" ht="75" x14ac:dyDescent="0.25">
      <c r="A244" s="125" t="s">
        <v>274</v>
      </c>
      <c r="B244" s="126" t="s">
        <v>45</v>
      </c>
      <c r="C244" s="126" t="s">
        <v>593</v>
      </c>
      <c r="D244" s="126" t="s">
        <v>917</v>
      </c>
      <c r="E244" s="126" t="s">
        <v>284</v>
      </c>
      <c r="F244" s="127">
        <v>30</v>
      </c>
      <c r="G244" s="128">
        <v>128.07</v>
      </c>
      <c r="H244" s="129"/>
      <c r="I244" s="126" t="s">
        <v>918</v>
      </c>
      <c r="J244" s="129" t="s">
        <v>960</v>
      </c>
      <c r="K244" s="130" t="s">
        <v>961</v>
      </c>
      <c r="L244" s="131">
        <v>45393</v>
      </c>
      <c r="M244" s="118">
        <f t="shared" si="9"/>
        <v>4.2690000000000001</v>
      </c>
    </row>
    <row r="245" spans="1:13" ht="75" x14ac:dyDescent="0.25">
      <c r="A245" s="125" t="s">
        <v>274</v>
      </c>
      <c r="B245" s="126" t="s">
        <v>45</v>
      </c>
      <c r="C245" s="126" t="s">
        <v>479</v>
      </c>
      <c r="D245" s="126" t="s">
        <v>917</v>
      </c>
      <c r="E245" s="126" t="s">
        <v>284</v>
      </c>
      <c r="F245" s="127">
        <v>60</v>
      </c>
      <c r="G245" s="128">
        <v>256.14</v>
      </c>
      <c r="H245" s="129"/>
      <c r="I245" s="126" t="s">
        <v>918</v>
      </c>
      <c r="J245" s="129" t="s">
        <v>960</v>
      </c>
      <c r="K245" s="130" t="s">
        <v>962</v>
      </c>
      <c r="L245" s="131">
        <v>45393</v>
      </c>
      <c r="M245" s="118">
        <f t="shared" si="9"/>
        <v>4.2690000000000001</v>
      </c>
    </row>
    <row r="246" spans="1:13" ht="75" x14ac:dyDescent="0.25">
      <c r="A246" s="125" t="s">
        <v>274</v>
      </c>
      <c r="B246" s="126" t="s">
        <v>45</v>
      </c>
      <c r="C246" s="126" t="s">
        <v>812</v>
      </c>
      <c r="D246" s="126" t="s">
        <v>917</v>
      </c>
      <c r="E246" s="126" t="s">
        <v>284</v>
      </c>
      <c r="F246" s="127">
        <v>90</v>
      </c>
      <c r="G246" s="128">
        <v>384.21</v>
      </c>
      <c r="H246" s="129"/>
      <c r="I246" s="126" t="s">
        <v>918</v>
      </c>
      <c r="J246" s="129" t="s">
        <v>960</v>
      </c>
      <c r="K246" s="130" t="s">
        <v>963</v>
      </c>
      <c r="L246" s="131">
        <v>45393</v>
      </c>
      <c r="M246" s="118">
        <f t="shared" si="9"/>
        <v>4.2690000000000001</v>
      </c>
    </row>
    <row r="247" spans="1:13" ht="60" x14ac:dyDescent="0.25">
      <c r="A247" s="125" t="s">
        <v>274</v>
      </c>
      <c r="B247" s="126" t="s">
        <v>1107</v>
      </c>
      <c r="C247" s="126" t="s">
        <v>276</v>
      </c>
      <c r="D247" s="126" t="s">
        <v>1108</v>
      </c>
      <c r="E247" s="126" t="s">
        <v>284</v>
      </c>
      <c r="F247" s="127">
        <v>30</v>
      </c>
      <c r="G247" s="128">
        <v>128.07</v>
      </c>
      <c r="H247" s="129"/>
      <c r="I247" s="126" t="s">
        <v>1109</v>
      </c>
      <c r="J247" s="129" t="s">
        <v>1110</v>
      </c>
      <c r="K247" s="130" t="s">
        <v>1111</v>
      </c>
      <c r="L247" s="131">
        <v>45791</v>
      </c>
      <c r="M247" s="118">
        <f t="shared" si="9"/>
        <v>4.2690000000000001</v>
      </c>
    </row>
    <row r="248" spans="1:13" ht="75" x14ac:dyDescent="0.25">
      <c r="A248" s="125" t="s">
        <v>274</v>
      </c>
      <c r="B248" s="126" t="s">
        <v>45</v>
      </c>
      <c r="C248" s="126" t="s">
        <v>593</v>
      </c>
      <c r="D248" s="126" t="s">
        <v>1166</v>
      </c>
      <c r="E248" s="126" t="s">
        <v>284</v>
      </c>
      <c r="F248" s="127">
        <v>30</v>
      </c>
      <c r="G248" s="128">
        <v>128.07</v>
      </c>
      <c r="H248" s="129"/>
      <c r="I248" s="126" t="s">
        <v>918</v>
      </c>
      <c r="J248" s="129" t="s">
        <v>1167</v>
      </c>
      <c r="K248" s="130" t="s">
        <v>1168</v>
      </c>
      <c r="L248" s="131">
        <v>45924</v>
      </c>
      <c r="M248" s="118">
        <f t="shared" si="9"/>
        <v>4.2690000000000001</v>
      </c>
    </row>
    <row r="249" spans="1:13" ht="75" x14ac:dyDescent="0.25">
      <c r="A249" s="125" t="s">
        <v>274</v>
      </c>
      <c r="B249" s="126" t="s">
        <v>45</v>
      </c>
      <c r="C249" s="126" t="s">
        <v>477</v>
      </c>
      <c r="D249" s="126" t="s">
        <v>1166</v>
      </c>
      <c r="E249" s="126" t="s">
        <v>284</v>
      </c>
      <c r="F249" s="127">
        <v>30</v>
      </c>
      <c r="G249" s="128">
        <v>128.07</v>
      </c>
      <c r="H249" s="129"/>
      <c r="I249" s="126" t="s">
        <v>918</v>
      </c>
      <c r="J249" s="129" t="s">
        <v>1185</v>
      </c>
      <c r="K249" s="130" t="s">
        <v>1186</v>
      </c>
      <c r="L249" s="131">
        <v>46055</v>
      </c>
      <c r="M249" s="118">
        <f t="shared" si="9"/>
        <v>4.2690000000000001</v>
      </c>
    </row>
    <row r="250" spans="1:13" ht="75" x14ac:dyDescent="0.25">
      <c r="A250" s="125" t="s">
        <v>274</v>
      </c>
      <c r="B250" s="126" t="s">
        <v>45</v>
      </c>
      <c r="C250" s="126" t="s">
        <v>483</v>
      </c>
      <c r="D250" s="126" t="s">
        <v>552</v>
      </c>
      <c r="E250" s="126" t="s">
        <v>284</v>
      </c>
      <c r="F250" s="127">
        <v>42</v>
      </c>
      <c r="G250" s="128">
        <v>179.3</v>
      </c>
      <c r="H250" s="129"/>
      <c r="I250" s="126" t="s">
        <v>553</v>
      </c>
      <c r="J250" s="129" t="s">
        <v>554</v>
      </c>
      <c r="K250" s="130" t="s">
        <v>602</v>
      </c>
      <c r="L250" s="131">
        <v>44524</v>
      </c>
      <c r="M250" s="118">
        <f t="shared" si="9"/>
        <v>4.269047619047619</v>
      </c>
    </row>
    <row r="251" spans="1:13" ht="75" x14ac:dyDescent="0.25">
      <c r="A251" s="125" t="s">
        <v>274</v>
      </c>
      <c r="B251" s="126" t="s">
        <v>45</v>
      </c>
      <c r="C251" s="126" t="s">
        <v>609</v>
      </c>
      <c r="D251" s="126" t="s">
        <v>552</v>
      </c>
      <c r="E251" s="126" t="s">
        <v>284</v>
      </c>
      <c r="F251" s="127">
        <v>42</v>
      </c>
      <c r="G251" s="128">
        <v>179.3</v>
      </c>
      <c r="H251" s="129"/>
      <c r="I251" s="126" t="s">
        <v>553</v>
      </c>
      <c r="J251" s="129" t="s">
        <v>554</v>
      </c>
      <c r="K251" s="130" t="s">
        <v>610</v>
      </c>
      <c r="L251" s="131">
        <v>44524</v>
      </c>
      <c r="M251" s="118">
        <f t="shared" si="9"/>
        <v>4.269047619047619</v>
      </c>
    </row>
    <row r="252" spans="1:13" ht="75" x14ac:dyDescent="0.25">
      <c r="A252" s="125" t="s">
        <v>274</v>
      </c>
      <c r="B252" s="126" t="s">
        <v>45</v>
      </c>
      <c r="C252" s="126" t="s">
        <v>609</v>
      </c>
      <c r="D252" s="126" t="s">
        <v>661</v>
      </c>
      <c r="E252" s="126" t="s">
        <v>284</v>
      </c>
      <c r="F252" s="127">
        <v>42</v>
      </c>
      <c r="G252" s="128">
        <v>179.3</v>
      </c>
      <c r="H252" s="129"/>
      <c r="I252" s="126" t="s">
        <v>662</v>
      </c>
      <c r="J252" s="129" t="s">
        <v>663</v>
      </c>
      <c r="K252" s="130" t="s">
        <v>672</v>
      </c>
      <c r="L252" s="131">
        <v>44743</v>
      </c>
      <c r="M252" s="118">
        <f t="shared" si="9"/>
        <v>4.269047619047619</v>
      </c>
    </row>
    <row r="253" spans="1:13" ht="75" x14ac:dyDescent="0.25">
      <c r="A253" s="125" t="s">
        <v>274</v>
      </c>
      <c r="B253" s="126" t="s">
        <v>45</v>
      </c>
      <c r="C253" s="126" t="s">
        <v>704</v>
      </c>
      <c r="D253" s="126" t="s">
        <v>661</v>
      </c>
      <c r="E253" s="126" t="s">
        <v>284</v>
      </c>
      <c r="F253" s="127">
        <v>42</v>
      </c>
      <c r="G253" s="128">
        <v>179.3</v>
      </c>
      <c r="H253" s="129"/>
      <c r="I253" s="126" t="s">
        <v>662</v>
      </c>
      <c r="J253" s="129" t="s">
        <v>663</v>
      </c>
      <c r="K253" s="130" t="s">
        <v>705</v>
      </c>
      <c r="L253" s="131">
        <v>44743</v>
      </c>
      <c r="M253" s="118">
        <f t="shared" si="9"/>
        <v>4.269047619047619</v>
      </c>
    </row>
    <row r="254" spans="1:13" ht="75" x14ac:dyDescent="0.25">
      <c r="A254" s="125" t="s">
        <v>274</v>
      </c>
      <c r="B254" s="126" t="s">
        <v>45</v>
      </c>
      <c r="C254" s="126" t="s">
        <v>619</v>
      </c>
      <c r="D254" s="126" t="s">
        <v>661</v>
      </c>
      <c r="E254" s="126" t="s">
        <v>284</v>
      </c>
      <c r="F254" s="127">
        <v>80</v>
      </c>
      <c r="G254" s="128">
        <v>341.95</v>
      </c>
      <c r="H254" s="129"/>
      <c r="I254" s="126" t="s">
        <v>662</v>
      </c>
      <c r="J254" s="129" t="s">
        <v>663</v>
      </c>
      <c r="K254" s="130" t="s">
        <v>677</v>
      </c>
      <c r="L254" s="131">
        <v>44743</v>
      </c>
      <c r="M254" s="118">
        <f t="shared" si="9"/>
        <v>4.274375</v>
      </c>
    </row>
    <row r="255" spans="1:13" ht="75" x14ac:dyDescent="0.25">
      <c r="A255" s="125" t="s">
        <v>274</v>
      </c>
      <c r="B255" s="126" t="s">
        <v>45</v>
      </c>
      <c r="C255" s="126" t="s">
        <v>694</v>
      </c>
      <c r="D255" s="126" t="s">
        <v>661</v>
      </c>
      <c r="E255" s="126" t="s">
        <v>284</v>
      </c>
      <c r="F255" s="127">
        <v>80</v>
      </c>
      <c r="G255" s="128">
        <v>341.95</v>
      </c>
      <c r="H255" s="129"/>
      <c r="I255" s="126" t="s">
        <v>662</v>
      </c>
      <c r="J255" s="129" t="s">
        <v>663</v>
      </c>
      <c r="K255" s="130" t="s">
        <v>695</v>
      </c>
      <c r="L255" s="131">
        <v>44743</v>
      </c>
      <c r="M255" s="118">
        <f t="shared" ref="M255:M262" si="10">G255/F255</f>
        <v>4.274375</v>
      </c>
    </row>
    <row r="256" spans="1:13" ht="75" x14ac:dyDescent="0.25">
      <c r="A256" s="125" t="s">
        <v>274</v>
      </c>
      <c r="B256" s="126" t="s">
        <v>45</v>
      </c>
      <c r="C256" s="126" t="s">
        <v>613</v>
      </c>
      <c r="D256" s="126" t="s">
        <v>661</v>
      </c>
      <c r="E256" s="126" t="s">
        <v>284</v>
      </c>
      <c r="F256" s="127">
        <v>56</v>
      </c>
      <c r="G256" s="128">
        <v>239.49</v>
      </c>
      <c r="H256" s="129"/>
      <c r="I256" s="126" t="s">
        <v>662</v>
      </c>
      <c r="J256" s="129" t="s">
        <v>663</v>
      </c>
      <c r="K256" s="130" t="s">
        <v>674</v>
      </c>
      <c r="L256" s="131">
        <v>44743</v>
      </c>
      <c r="M256" s="118">
        <f t="shared" si="10"/>
        <v>4.2766071428571433</v>
      </c>
    </row>
    <row r="257" spans="1:13" ht="75" x14ac:dyDescent="0.25">
      <c r="A257" s="125" t="s">
        <v>274</v>
      </c>
      <c r="B257" s="126" t="s">
        <v>45</v>
      </c>
      <c r="C257" s="126" t="s">
        <v>706</v>
      </c>
      <c r="D257" s="126" t="s">
        <v>661</v>
      </c>
      <c r="E257" s="126" t="s">
        <v>284</v>
      </c>
      <c r="F257" s="127">
        <v>56</v>
      </c>
      <c r="G257" s="128">
        <v>239.49</v>
      </c>
      <c r="H257" s="129"/>
      <c r="I257" s="126" t="s">
        <v>662</v>
      </c>
      <c r="J257" s="129" t="s">
        <v>663</v>
      </c>
      <c r="K257" s="130" t="s">
        <v>707</v>
      </c>
      <c r="L257" s="131">
        <v>44743</v>
      </c>
      <c r="M257" s="118">
        <f t="shared" si="10"/>
        <v>4.2766071428571433</v>
      </c>
    </row>
    <row r="258" spans="1:13" ht="75" x14ac:dyDescent="0.25">
      <c r="A258" s="125" t="s">
        <v>274</v>
      </c>
      <c r="B258" s="126" t="s">
        <v>45</v>
      </c>
      <c r="C258" s="126" t="s">
        <v>611</v>
      </c>
      <c r="D258" s="126" t="s">
        <v>661</v>
      </c>
      <c r="E258" s="126" t="s">
        <v>284</v>
      </c>
      <c r="F258" s="127">
        <v>50</v>
      </c>
      <c r="G258" s="128">
        <v>213.88</v>
      </c>
      <c r="H258" s="129"/>
      <c r="I258" s="126" t="s">
        <v>662</v>
      </c>
      <c r="J258" s="129" t="s">
        <v>663</v>
      </c>
      <c r="K258" s="130" t="s">
        <v>673</v>
      </c>
      <c r="L258" s="131">
        <v>44743</v>
      </c>
      <c r="M258" s="118">
        <f t="shared" si="10"/>
        <v>4.2775999999999996</v>
      </c>
    </row>
    <row r="259" spans="1:13" ht="75" x14ac:dyDescent="0.25">
      <c r="A259" s="125" t="s">
        <v>274</v>
      </c>
      <c r="B259" s="126" t="s">
        <v>45</v>
      </c>
      <c r="C259" s="126" t="s">
        <v>688</v>
      </c>
      <c r="D259" s="126" t="s">
        <v>661</v>
      </c>
      <c r="E259" s="126" t="s">
        <v>284</v>
      </c>
      <c r="F259" s="127">
        <v>50</v>
      </c>
      <c r="G259" s="128">
        <v>213.88</v>
      </c>
      <c r="H259" s="129"/>
      <c r="I259" s="126" t="s">
        <v>662</v>
      </c>
      <c r="J259" s="129" t="s">
        <v>663</v>
      </c>
      <c r="K259" s="130" t="s">
        <v>689</v>
      </c>
      <c r="L259" s="131">
        <v>44743</v>
      </c>
      <c r="M259" s="118">
        <f t="shared" si="10"/>
        <v>4.2775999999999996</v>
      </c>
    </row>
    <row r="260" spans="1:13" ht="45" x14ac:dyDescent="0.25">
      <c r="A260" s="125" t="s">
        <v>274</v>
      </c>
      <c r="B260" s="126" t="s">
        <v>274</v>
      </c>
      <c r="C260" s="126" t="s">
        <v>283</v>
      </c>
      <c r="D260" s="126" t="s">
        <v>77</v>
      </c>
      <c r="E260" s="126" t="s">
        <v>284</v>
      </c>
      <c r="F260" s="127">
        <v>30</v>
      </c>
      <c r="G260" s="128">
        <v>129.38</v>
      </c>
      <c r="H260" s="129"/>
      <c r="I260" s="126" t="s">
        <v>285</v>
      </c>
      <c r="J260" s="129" t="s">
        <v>279</v>
      </c>
      <c r="K260" s="130" t="s">
        <v>286</v>
      </c>
      <c r="L260" s="131">
        <v>44338</v>
      </c>
      <c r="M260" s="118">
        <f t="shared" si="10"/>
        <v>4.3126666666666669</v>
      </c>
    </row>
    <row r="261" spans="1:13" ht="45" x14ac:dyDescent="0.25">
      <c r="A261" s="125" t="s">
        <v>274</v>
      </c>
      <c r="B261" s="126" t="s">
        <v>274</v>
      </c>
      <c r="C261" s="126" t="s">
        <v>289</v>
      </c>
      <c r="D261" s="126" t="s">
        <v>77</v>
      </c>
      <c r="E261" s="126" t="s">
        <v>284</v>
      </c>
      <c r="F261" s="127">
        <v>90</v>
      </c>
      <c r="G261" s="128">
        <v>388.15</v>
      </c>
      <c r="H261" s="129"/>
      <c r="I261" s="126" t="s">
        <v>285</v>
      </c>
      <c r="J261" s="129" t="s">
        <v>279</v>
      </c>
      <c r="K261" s="130" t="s">
        <v>290</v>
      </c>
      <c r="L261" s="131">
        <v>44338</v>
      </c>
      <c r="M261" s="118">
        <f t="shared" si="10"/>
        <v>4.3127777777777778</v>
      </c>
    </row>
    <row r="262" spans="1:13" ht="45" x14ac:dyDescent="0.25">
      <c r="A262" s="125" t="s">
        <v>274</v>
      </c>
      <c r="B262" s="126" t="s">
        <v>274</v>
      </c>
      <c r="C262" s="126" t="s">
        <v>287</v>
      </c>
      <c r="D262" s="126" t="s">
        <v>77</v>
      </c>
      <c r="E262" s="126" t="s">
        <v>284</v>
      </c>
      <c r="F262" s="127">
        <v>60</v>
      </c>
      <c r="G262" s="128">
        <v>258.77</v>
      </c>
      <c r="H262" s="129"/>
      <c r="I262" s="126" t="s">
        <v>285</v>
      </c>
      <c r="J262" s="129" t="s">
        <v>279</v>
      </c>
      <c r="K262" s="130" t="s">
        <v>288</v>
      </c>
      <c r="L262" s="131">
        <v>44338</v>
      </c>
      <c r="M262" s="118">
        <f t="shared" si="10"/>
        <v>4.3128333333333329</v>
      </c>
    </row>
    <row r="263" spans="1:13" ht="60" x14ac:dyDescent="0.25">
      <c r="A263" s="125" t="s">
        <v>274</v>
      </c>
      <c r="B263" s="126" t="s">
        <v>769</v>
      </c>
      <c r="C263" s="126" t="s">
        <v>439</v>
      </c>
      <c r="D263" s="126" t="s">
        <v>209</v>
      </c>
      <c r="E263" s="126" t="s">
        <v>284</v>
      </c>
      <c r="F263" s="127">
        <v>20</v>
      </c>
      <c r="G263" s="128">
        <v>43.16</v>
      </c>
      <c r="H263" s="129"/>
      <c r="I263" s="126" t="s">
        <v>888</v>
      </c>
      <c r="J263" s="129" t="s">
        <v>1076</v>
      </c>
      <c r="K263" s="130" t="s">
        <v>779</v>
      </c>
      <c r="L263" s="131">
        <v>45635</v>
      </c>
      <c r="M263" s="118">
        <f>G263/F263*2</f>
        <v>4.3159999999999998</v>
      </c>
    </row>
    <row r="264" spans="1:13" ht="90" x14ac:dyDescent="0.25">
      <c r="A264" s="125" t="s">
        <v>274</v>
      </c>
      <c r="B264" s="126" t="s">
        <v>545</v>
      </c>
      <c r="C264" s="126" t="s">
        <v>593</v>
      </c>
      <c r="D264" s="126" t="s">
        <v>468</v>
      </c>
      <c r="E264" s="126" t="s">
        <v>284</v>
      </c>
      <c r="F264" s="127">
        <v>30</v>
      </c>
      <c r="G264" s="128">
        <v>130.1</v>
      </c>
      <c r="H264" s="129"/>
      <c r="I264" s="126" t="s">
        <v>469</v>
      </c>
      <c r="J264" s="129" t="s">
        <v>790</v>
      </c>
      <c r="K264" s="130" t="s">
        <v>550</v>
      </c>
      <c r="L264" s="131">
        <v>44902</v>
      </c>
      <c r="M264" s="118">
        <f>G264/F264</f>
        <v>4.3366666666666669</v>
      </c>
    </row>
    <row r="265" spans="1:13" ht="165" x14ac:dyDescent="0.25">
      <c r="A265" s="125" t="s">
        <v>274</v>
      </c>
      <c r="B265" s="126" t="s">
        <v>1000</v>
      </c>
      <c r="C265" s="126" t="s">
        <v>1006</v>
      </c>
      <c r="D265" s="126" t="s">
        <v>1001</v>
      </c>
      <c r="E265" s="126" t="s">
        <v>284</v>
      </c>
      <c r="F265" s="127">
        <v>60</v>
      </c>
      <c r="G265" s="128">
        <v>132.9</v>
      </c>
      <c r="H265" s="129"/>
      <c r="I265" s="126" t="s">
        <v>1002</v>
      </c>
      <c r="J265" s="129" t="s">
        <v>1003</v>
      </c>
      <c r="K265" s="130" t="s">
        <v>1007</v>
      </c>
      <c r="L265" s="131">
        <v>45401</v>
      </c>
      <c r="M265" s="118">
        <f>G265/F265*2</f>
        <v>4.4300000000000006</v>
      </c>
    </row>
    <row r="266" spans="1:13" ht="165" x14ac:dyDescent="0.25">
      <c r="A266" s="125" t="s">
        <v>274</v>
      </c>
      <c r="B266" s="126" t="s">
        <v>1000</v>
      </c>
      <c r="C266" s="126" t="s">
        <v>1014</v>
      </c>
      <c r="D266" s="126" t="s">
        <v>1001</v>
      </c>
      <c r="E266" s="126" t="s">
        <v>284</v>
      </c>
      <c r="F266" s="127">
        <v>60</v>
      </c>
      <c r="G266" s="128">
        <v>132.9</v>
      </c>
      <c r="H266" s="129"/>
      <c r="I266" s="126" t="s">
        <v>1002</v>
      </c>
      <c r="J266" s="129" t="s">
        <v>1003</v>
      </c>
      <c r="K266" s="130" t="s">
        <v>1015</v>
      </c>
      <c r="L266" s="131">
        <v>45401</v>
      </c>
      <c r="M266" s="118">
        <f>G266/F266*2</f>
        <v>4.4300000000000006</v>
      </c>
    </row>
    <row r="267" spans="1:13" ht="165" x14ac:dyDescent="0.25">
      <c r="A267" s="125" t="s">
        <v>274</v>
      </c>
      <c r="B267" s="126" t="s">
        <v>1000</v>
      </c>
      <c r="C267" s="126" t="s">
        <v>1010</v>
      </c>
      <c r="D267" s="126" t="s">
        <v>1001</v>
      </c>
      <c r="E267" s="126" t="s">
        <v>284</v>
      </c>
      <c r="F267" s="127">
        <v>90</v>
      </c>
      <c r="G267" s="128">
        <v>199.4</v>
      </c>
      <c r="H267" s="129"/>
      <c r="I267" s="126" t="s">
        <v>1002</v>
      </c>
      <c r="J267" s="129" t="s">
        <v>1003</v>
      </c>
      <c r="K267" s="130" t="s">
        <v>1011</v>
      </c>
      <c r="L267" s="131">
        <v>45401</v>
      </c>
      <c r="M267" s="118">
        <f>G267/F267*2</f>
        <v>4.431111111111111</v>
      </c>
    </row>
    <row r="268" spans="1:13" ht="60" x14ac:dyDescent="0.25">
      <c r="A268" s="125" t="s">
        <v>274</v>
      </c>
      <c r="B268" s="126" t="s">
        <v>969</v>
      </c>
      <c r="C268" s="126" t="s">
        <v>990</v>
      </c>
      <c r="D268" s="126" t="s">
        <v>90</v>
      </c>
      <c r="E268" s="126" t="s">
        <v>284</v>
      </c>
      <c r="F268" s="127">
        <v>90</v>
      </c>
      <c r="G268" s="128">
        <v>400.37</v>
      </c>
      <c r="H268" s="129"/>
      <c r="I268" s="126" t="s">
        <v>971</v>
      </c>
      <c r="J268" s="129" t="s">
        <v>972</v>
      </c>
      <c r="K268" s="130" t="s">
        <v>991</v>
      </c>
      <c r="L268" s="131">
        <v>45394</v>
      </c>
      <c r="M268" s="118">
        <f t="shared" ref="M268:M301" si="11">G268/F268</f>
        <v>4.448555555555556</v>
      </c>
    </row>
    <row r="269" spans="1:13" ht="60" x14ac:dyDescent="0.25">
      <c r="A269" s="125" t="s">
        <v>274</v>
      </c>
      <c r="B269" s="126" t="s">
        <v>969</v>
      </c>
      <c r="C269" s="126" t="s">
        <v>996</v>
      </c>
      <c r="D269" s="126" t="s">
        <v>90</v>
      </c>
      <c r="E269" s="126" t="s">
        <v>284</v>
      </c>
      <c r="F269" s="127">
        <v>90</v>
      </c>
      <c r="G269" s="128">
        <v>400.37</v>
      </c>
      <c r="H269" s="129"/>
      <c r="I269" s="126" t="s">
        <v>971</v>
      </c>
      <c r="J269" s="129" t="s">
        <v>972</v>
      </c>
      <c r="K269" s="130" t="s">
        <v>997</v>
      </c>
      <c r="L269" s="131">
        <v>45394</v>
      </c>
      <c r="M269" s="118">
        <f t="shared" si="11"/>
        <v>4.448555555555556</v>
      </c>
    </row>
    <row r="270" spans="1:13" ht="60" x14ac:dyDescent="0.25">
      <c r="A270" s="125" t="s">
        <v>274</v>
      </c>
      <c r="B270" s="126" t="s">
        <v>969</v>
      </c>
      <c r="C270" s="126" t="s">
        <v>998</v>
      </c>
      <c r="D270" s="126" t="s">
        <v>90</v>
      </c>
      <c r="E270" s="126" t="s">
        <v>284</v>
      </c>
      <c r="F270" s="127">
        <v>100</v>
      </c>
      <c r="G270" s="128">
        <v>444.86</v>
      </c>
      <c r="H270" s="129"/>
      <c r="I270" s="126" t="s">
        <v>971</v>
      </c>
      <c r="J270" s="129" t="s">
        <v>972</v>
      </c>
      <c r="K270" s="130" t="s">
        <v>999</v>
      </c>
      <c r="L270" s="131">
        <v>45394</v>
      </c>
      <c r="M270" s="118">
        <f t="shared" si="11"/>
        <v>4.4485999999999999</v>
      </c>
    </row>
    <row r="271" spans="1:13" ht="60" x14ac:dyDescent="0.25">
      <c r="A271" s="125" t="s">
        <v>274</v>
      </c>
      <c r="B271" s="126" t="s">
        <v>969</v>
      </c>
      <c r="C271" s="126" t="s">
        <v>986</v>
      </c>
      <c r="D271" s="126" t="s">
        <v>90</v>
      </c>
      <c r="E271" s="126" t="s">
        <v>284</v>
      </c>
      <c r="F271" s="127">
        <v>30</v>
      </c>
      <c r="G271" s="128">
        <v>133.46</v>
      </c>
      <c r="H271" s="129"/>
      <c r="I271" s="126" t="s">
        <v>971</v>
      </c>
      <c r="J271" s="129" t="s">
        <v>972</v>
      </c>
      <c r="K271" s="130" t="s">
        <v>987</v>
      </c>
      <c r="L271" s="131">
        <v>45394</v>
      </c>
      <c r="M271" s="118">
        <f t="shared" si="11"/>
        <v>4.448666666666667</v>
      </c>
    </row>
    <row r="272" spans="1:13" ht="60" x14ac:dyDescent="0.25">
      <c r="A272" s="125" t="s">
        <v>274</v>
      </c>
      <c r="B272" s="126" t="s">
        <v>969</v>
      </c>
      <c r="C272" s="126" t="s">
        <v>988</v>
      </c>
      <c r="D272" s="126" t="s">
        <v>90</v>
      </c>
      <c r="E272" s="126" t="s">
        <v>284</v>
      </c>
      <c r="F272" s="127">
        <v>60</v>
      </c>
      <c r="G272" s="128">
        <v>266.92</v>
      </c>
      <c r="H272" s="129"/>
      <c r="I272" s="126" t="s">
        <v>971</v>
      </c>
      <c r="J272" s="129" t="s">
        <v>972</v>
      </c>
      <c r="K272" s="130" t="s">
        <v>989</v>
      </c>
      <c r="L272" s="131">
        <v>45394</v>
      </c>
      <c r="M272" s="118">
        <f t="shared" si="11"/>
        <v>4.448666666666667</v>
      </c>
    </row>
    <row r="273" spans="1:13" ht="60" x14ac:dyDescent="0.25">
      <c r="A273" s="125" t="s">
        <v>274</v>
      </c>
      <c r="B273" s="126" t="s">
        <v>969</v>
      </c>
      <c r="C273" s="126" t="s">
        <v>992</v>
      </c>
      <c r="D273" s="126" t="s">
        <v>90</v>
      </c>
      <c r="E273" s="126" t="s">
        <v>284</v>
      </c>
      <c r="F273" s="127">
        <v>30</v>
      </c>
      <c r="G273" s="128">
        <v>133.46</v>
      </c>
      <c r="H273" s="129"/>
      <c r="I273" s="126" t="s">
        <v>971</v>
      </c>
      <c r="J273" s="129" t="s">
        <v>972</v>
      </c>
      <c r="K273" s="130" t="s">
        <v>993</v>
      </c>
      <c r="L273" s="131">
        <v>45394</v>
      </c>
      <c r="M273" s="118">
        <f t="shared" si="11"/>
        <v>4.448666666666667</v>
      </c>
    </row>
    <row r="274" spans="1:13" ht="60" x14ac:dyDescent="0.25">
      <c r="A274" s="125" t="s">
        <v>274</v>
      </c>
      <c r="B274" s="126" t="s">
        <v>969</v>
      </c>
      <c r="C274" s="126" t="s">
        <v>994</v>
      </c>
      <c r="D274" s="126" t="s">
        <v>90</v>
      </c>
      <c r="E274" s="126" t="s">
        <v>284</v>
      </c>
      <c r="F274" s="127">
        <v>60</v>
      </c>
      <c r="G274" s="128">
        <v>266.92</v>
      </c>
      <c r="H274" s="129"/>
      <c r="I274" s="126" t="s">
        <v>971</v>
      </c>
      <c r="J274" s="129" t="s">
        <v>972</v>
      </c>
      <c r="K274" s="130" t="s">
        <v>995</v>
      </c>
      <c r="L274" s="131">
        <v>45394</v>
      </c>
      <c r="M274" s="118">
        <f t="shared" si="11"/>
        <v>4.448666666666667</v>
      </c>
    </row>
    <row r="275" spans="1:13" ht="75" x14ac:dyDescent="0.25">
      <c r="A275" s="125" t="s">
        <v>274</v>
      </c>
      <c r="B275" s="126" t="s">
        <v>274</v>
      </c>
      <c r="C275" s="126" t="s">
        <v>511</v>
      </c>
      <c r="D275" s="126" t="s">
        <v>473</v>
      </c>
      <c r="E275" s="126" t="s">
        <v>284</v>
      </c>
      <c r="F275" s="127">
        <v>21</v>
      </c>
      <c r="G275" s="128">
        <v>93.71</v>
      </c>
      <c r="H275" s="129"/>
      <c r="I275" s="126" t="s">
        <v>474</v>
      </c>
      <c r="J275" s="129" t="s">
        <v>475</v>
      </c>
      <c r="K275" s="130" t="s">
        <v>512</v>
      </c>
      <c r="L275" s="131">
        <v>44475</v>
      </c>
      <c r="M275" s="118">
        <f t="shared" si="11"/>
        <v>4.4623809523809523</v>
      </c>
    </row>
    <row r="276" spans="1:13" ht="75" x14ac:dyDescent="0.25">
      <c r="A276" s="125" t="s">
        <v>274</v>
      </c>
      <c r="B276" s="126" t="s">
        <v>274</v>
      </c>
      <c r="C276" s="126" t="s">
        <v>479</v>
      </c>
      <c r="D276" s="126" t="s">
        <v>473</v>
      </c>
      <c r="E276" s="126" t="s">
        <v>284</v>
      </c>
      <c r="F276" s="127">
        <v>60</v>
      </c>
      <c r="G276" s="128">
        <v>267.75</v>
      </c>
      <c r="H276" s="129"/>
      <c r="I276" s="126" t="s">
        <v>474</v>
      </c>
      <c r="J276" s="129" t="s">
        <v>475</v>
      </c>
      <c r="K276" s="130" t="s">
        <v>480</v>
      </c>
      <c r="L276" s="131">
        <v>44475</v>
      </c>
      <c r="M276" s="118">
        <f t="shared" si="11"/>
        <v>4.4625000000000004</v>
      </c>
    </row>
    <row r="277" spans="1:13" ht="75" x14ac:dyDescent="0.25">
      <c r="A277" s="125" t="s">
        <v>274</v>
      </c>
      <c r="B277" s="126" t="s">
        <v>274</v>
      </c>
      <c r="C277" s="126" t="s">
        <v>481</v>
      </c>
      <c r="D277" s="126" t="s">
        <v>473</v>
      </c>
      <c r="E277" s="126" t="s">
        <v>284</v>
      </c>
      <c r="F277" s="127">
        <v>56</v>
      </c>
      <c r="G277" s="128">
        <v>249.9</v>
      </c>
      <c r="H277" s="129"/>
      <c r="I277" s="126" t="s">
        <v>474</v>
      </c>
      <c r="J277" s="129" t="s">
        <v>475</v>
      </c>
      <c r="K277" s="130" t="s">
        <v>482</v>
      </c>
      <c r="L277" s="131">
        <v>44475</v>
      </c>
      <c r="M277" s="118">
        <f t="shared" si="11"/>
        <v>4.4625000000000004</v>
      </c>
    </row>
    <row r="278" spans="1:13" ht="75" x14ac:dyDescent="0.25">
      <c r="A278" s="125" t="s">
        <v>274</v>
      </c>
      <c r="B278" s="126" t="s">
        <v>274</v>
      </c>
      <c r="C278" s="126" t="s">
        <v>493</v>
      </c>
      <c r="D278" s="126" t="s">
        <v>473</v>
      </c>
      <c r="E278" s="126" t="s">
        <v>284</v>
      </c>
      <c r="F278" s="127">
        <v>40</v>
      </c>
      <c r="G278" s="128">
        <v>178.5</v>
      </c>
      <c r="H278" s="129"/>
      <c r="I278" s="126" t="s">
        <v>474</v>
      </c>
      <c r="J278" s="129" t="s">
        <v>475</v>
      </c>
      <c r="K278" s="130" t="s">
        <v>494</v>
      </c>
      <c r="L278" s="131">
        <v>44475</v>
      </c>
      <c r="M278" s="118">
        <f t="shared" si="11"/>
        <v>4.4625000000000004</v>
      </c>
    </row>
    <row r="279" spans="1:13" ht="75" x14ac:dyDescent="0.25">
      <c r="A279" s="125" t="s">
        <v>274</v>
      </c>
      <c r="B279" s="126" t="s">
        <v>274</v>
      </c>
      <c r="C279" s="126" t="s">
        <v>499</v>
      </c>
      <c r="D279" s="126" t="s">
        <v>473</v>
      </c>
      <c r="E279" s="126" t="s">
        <v>284</v>
      </c>
      <c r="F279" s="127">
        <v>28</v>
      </c>
      <c r="G279" s="128">
        <v>124.95</v>
      </c>
      <c r="H279" s="129"/>
      <c r="I279" s="126" t="s">
        <v>474</v>
      </c>
      <c r="J279" s="129" t="s">
        <v>475</v>
      </c>
      <c r="K279" s="130" t="s">
        <v>500</v>
      </c>
      <c r="L279" s="131">
        <v>44475</v>
      </c>
      <c r="M279" s="118">
        <f t="shared" si="11"/>
        <v>4.4625000000000004</v>
      </c>
    </row>
    <row r="280" spans="1:13" ht="75" x14ac:dyDescent="0.25">
      <c r="A280" s="125" t="s">
        <v>274</v>
      </c>
      <c r="B280" s="126" t="s">
        <v>274</v>
      </c>
      <c r="C280" s="126" t="s">
        <v>537</v>
      </c>
      <c r="D280" s="126" t="s">
        <v>473</v>
      </c>
      <c r="E280" s="126" t="s">
        <v>284</v>
      </c>
      <c r="F280" s="127">
        <v>28</v>
      </c>
      <c r="G280" s="128">
        <v>124.95</v>
      </c>
      <c r="H280" s="129"/>
      <c r="I280" s="126" t="s">
        <v>474</v>
      </c>
      <c r="J280" s="129" t="s">
        <v>475</v>
      </c>
      <c r="K280" s="130" t="s">
        <v>538</v>
      </c>
      <c r="L280" s="131">
        <v>44475</v>
      </c>
      <c r="M280" s="118">
        <f t="shared" si="11"/>
        <v>4.4625000000000004</v>
      </c>
    </row>
    <row r="281" spans="1:13" ht="75" x14ac:dyDescent="0.25">
      <c r="A281" s="125" t="s">
        <v>274</v>
      </c>
      <c r="B281" s="126" t="s">
        <v>791</v>
      </c>
      <c r="C281" s="126" t="s">
        <v>479</v>
      </c>
      <c r="D281" s="126" t="s">
        <v>473</v>
      </c>
      <c r="E281" s="126" t="s">
        <v>284</v>
      </c>
      <c r="F281" s="127">
        <v>60</v>
      </c>
      <c r="G281" s="128">
        <v>267.75</v>
      </c>
      <c r="H281" s="129"/>
      <c r="I281" s="126" t="s">
        <v>474</v>
      </c>
      <c r="J281" s="129" t="s">
        <v>792</v>
      </c>
      <c r="K281" s="130" t="s">
        <v>797</v>
      </c>
      <c r="L281" s="131">
        <v>44938</v>
      </c>
      <c r="M281" s="118">
        <f t="shared" si="11"/>
        <v>4.4625000000000004</v>
      </c>
    </row>
    <row r="282" spans="1:13" ht="75" x14ac:dyDescent="0.25">
      <c r="A282" s="125" t="s">
        <v>274</v>
      </c>
      <c r="B282" s="126" t="s">
        <v>791</v>
      </c>
      <c r="C282" s="126" t="s">
        <v>479</v>
      </c>
      <c r="D282" s="126" t="s">
        <v>813</v>
      </c>
      <c r="E282" s="126" t="s">
        <v>284</v>
      </c>
      <c r="F282" s="127">
        <v>60</v>
      </c>
      <c r="G282" s="128">
        <v>267.75</v>
      </c>
      <c r="H282" s="129"/>
      <c r="I282" s="126" t="s">
        <v>474</v>
      </c>
      <c r="J282" s="129" t="s">
        <v>814</v>
      </c>
      <c r="K282" s="130" t="s">
        <v>816</v>
      </c>
      <c r="L282" s="131">
        <v>44971</v>
      </c>
      <c r="M282" s="118">
        <f t="shared" si="11"/>
        <v>4.4625000000000004</v>
      </c>
    </row>
    <row r="283" spans="1:13" ht="75" x14ac:dyDescent="0.25">
      <c r="A283" s="125" t="s">
        <v>274</v>
      </c>
      <c r="B283" s="126" t="s">
        <v>791</v>
      </c>
      <c r="C283" s="126" t="s">
        <v>479</v>
      </c>
      <c r="D283" s="126" t="s">
        <v>827</v>
      </c>
      <c r="E283" s="126" t="s">
        <v>284</v>
      </c>
      <c r="F283" s="127">
        <v>60</v>
      </c>
      <c r="G283" s="128">
        <v>267.75</v>
      </c>
      <c r="H283" s="129"/>
      <c r="I283" s="126" t="s">
        <v>474</v>
      </c>
      <c r="J283" s="129" t="s">
        <v>828</v>
      </c>
      <c r="K283" s="130" t="s">
        <v>830</v>
      </c>
      <c r="L283" s="131">
        <v>44937</v>
      </c>
      <c r="M283" s="118">
        <f t="shared" si="11"/>
        <v>4.4625000000000004</v>
      </c>
    </row>
    <row r="284" spans="1:13" ht="75" x14ac:dyDescent="0.25">
      <c r="A284" s="125" t="s">
        <v>274</v>
      </c>
      <c r="B284" s="126" t="s">
        <v>791</v>
      </c>
      <c r="C284" s="126" t="s">
        <v>479</v>
      </c>
      <c r="D284" s="126" t="s">
        <v>473</v>
      </c>
      <c r="E284" s="126" t="s">
        <v>284</v>
      </c>
      <c r="F284" s="127">
        <v>60</v>
      </c>
      <c r="G284" s="128">
        <v>267.75</v>
      </c>
      <c r="H284" s="129"/>
      <c r="I284" s="126" t="s">
        <v>859</v>
      </c>
      <c r="J284" s="129" t="s">
        <v>860</v>
      </c>
      <c r="K284" s="130" t="s">
        <v>865</v>
      </c>
      <c r="L284" s="131">
        <v>45103</v>
      </c>
      <c r="M284" s="118">
        <f t="shared" si="11"/>
        <v>4.4625000000000004</v>
      </c>
    </row>
    <row r="285" spans="1:13" ht="75" x14ac:dyDescent="0.25">
      <c r="A285" s="125" t="s">
        <v>274</v>
      </c>
      <c r="B285" s="126" t="s">
        <v>791</v>
      </c>
      <c r="C285" s="126" t="s">
        <v>479</v>
      </c>
      <c r="D285" s="126" t="s">
        <v>813</v>
      </c>
      <c r="E285" s="126" t="s">
        <v>284</v>
      </c>
      <c r="F285" s="127">
        <v>60</v>
      </c>
      <c r="G285" s="128">
        <v>267.75</v>
      </c>
      <c r="H285" s="129"/>
      <c r="I285" s="126" t="s">
        <v>859</v>
      </c>
      <c r="J285" s="129" t="s">
        <v>867</v>
      </c>
      <c r="K285" s="130" t="s">
        <v>872</v>
      </c>
      <c r="L285" s="131">
        <v>45120</v>
      </c>
      <c r="M285" s="118">
        <f t="shared" si="11"/>
        <v>4.4625000000000004</v>
      </c>
    </row>
    <row r="286" spans="1:13" ht="75" x14ac:dyDescent="0.25">
      <c r="A286" s="125" t="s">
        <v>274</v>
      </c>
      <c r="B286" s="126" t="s">
        <v>791</v>
      </c>
      <c r="C286" s="126" t="s">
        <v>479</v>
      </c>
      <c r="D286" s="126" t="s">
        <v>827</v>
      </c>
      <c r="E286" s="126" t="s">
        <v>284</v>
      </c>
      <c r="F286" s="127">
        <v>60</v>
      </c>
      <c r="G286" s="128">
        <v>267.75</v>
      </c>
      <c r="H286" s="129"/>
      <c r="I286" s="126" t="s">
        <v>859</v>
      </c>
      <c r="J286" s="129" t="s">
        <v>867</v>
      </c>
      <c r="K286" s="130" t="s">
        <v>878</v>
      </c>
      <c r="L286" s="131">
        <v>45120</v>
      </c>
      <c r="M286" s="118">
        <f t="shared" si="11"/>
        <v>4.4625000000000004</v>
      </c>
    </row>
    <row r="287" spans="1:13" ht="75" x14ac:dyDescent="0.25">
      <c r="A287" s="125" t="s">
        <v>274</v>
      </c>
      <c r="B287" s="126" t="s">
        <v>791</v>
      </c>
      <c r="C287" s="126" t="s">
        <v>479</v>
      </c>
      <c r="D287" s="126" t="s">
        <v>880</v>
      </c>
      <c r="E287" s="126" t="s">
        <v>284</v>
      </c>
      <c r="F287" s="127">
        <v>60</v>
      </c>
      <c r="G287" s="128">
        <v>267.75</v>
      </c>
      <c r="H287" s="129"/>
      <c r="I287" s="126" t="s">
        <v>859</v>
      </c>
      <c r="J287" s="129" t="s">
        <v>881</v>
      </c>
      <c r="K287" s="130" t="s">
        <v>886</v>
      </c>
      <c r="L287" s="131">
        <v>45197</v>
      </c>
      <c r="M287" s="118">
        <f t="shared" si="11"/>
        <v>4.4625000000000004</v>
      </c>
    </row>
    <row r="288" spans="1:13" ht="75" x14ac:dyDescent="0.25">
      <c r="A288" s="125" t="s">
        <v>274</v>
      </c>
      <c r="B288" s="126" t="s">
        <v>274</v>
      </c>
      <c r="C288" s="126" t="s">
        <v>509</v>
      </c>
      <c r="D288" s="126" t="s">
        <v>473</v>
      </c>
      <c r="E288" s="126" t="s">
        <v>284</v>
      </c>
      <c r="F288" s="127">
        <v>90</v>
      </c>
      <c r="G288" s="128">
        <v>401.63</v>
      </c>
      <c r="H288" s="129"/>
      <c r="I288" s="126" t="s">
        <v>474</v>
      </c>
      <c r="J288" s="129" t="s">
        <v>475</v>
      </c>
      <c r="K288" s="130" t="s">
        <v>510</v>
      </c>
      <c r="L288" s="131">
        <v>44475</v>
      </c>
      <c r="M288" s="118">
        <f t="shared" si="11"/>
        <v>4.4625555555555554</v>
      </c>
    </row>
    <row r="289" spans="1:13" ht="75" x14ac:dyDescent="0.25">
      <c r="A289" s="125" t="s">
        <v>274</v>
      </c>
      <c r="B289" s="126" t="s">
        <v>791</v>
      </c>
      <c r="C289" s="126" t="s">
        <v>509</v>
      </c>
      <c r="D289" s="126" t="s">
        <v>473</v>
      </c>
      <c r="E289" s="126" t="s">
        <v>284</v>
      </c>
      <c r="F289" s="127">
        <v>90</v>
      </c>
      <c r="G289" s="128">
        <v>401.63</v>
      </c>
      <c r="H289" s="129"/>
      <c r="I289" s="126" t="s">
        <v>474</v>
      </c>
      <c r="J289" s="129" t="s">
        <v>792</v>
      </c>
      <c r="K289" s="130" t="s">
        <v>798</v>
      </c>
      <c r="L289" s="131">
        <v>44938</v>
      </c>
      <c r="M289" s="118">
        <f t="shared" si="11"/>
        <v>4.4625555555555554</v>
      </c>
    </row>
    <row r="290" spans="1:13" ht="75" x14ac:dyDescent="0.25">
      <c r="A290" s="125" t="s">
        <v>274</v>
      </c>
      <c r="B290" s="126" t="s">
        <v>791</v>
      </c>
      <c r="C290" s="126" t="s">
        <v>812</v>
      </c>
      <c r="D290" s="126" t="s">
        <v>813</v>
      </c>
      <c r="E290" s="126" t="s">
        <v>284</v>
      </c>
      <c r="F290" s="127">
        <v>90</v>
      </c>
      <c r="G290" s="128">
        <v>401.63</v>
      </c>
      <c r="H290" s="129"/>
      <c r="I290" s="126" t="s">
        <v>474</v>
      </c>
      <c r="J290" s="129" t="s">
        <v>814</v>
      </c>
      <c r="K290" s="130" t="s">
        <v>815</v>
      </c>
      <c r="L290" s="131">
        <v>44971</v>
      </c>
      <c r="M290" s="118">
        <f t="shared" si="11"/>
        <v>4.4625555555555554</v>
      </c>
    </row>
    <row r="291" spans="1:13" ht="75" x14ac:dyDescent="0.25">
      <c r="A291" s="125" t="s">
        <v>274</v>
      </c>
      <c r="B291" s="126" t="s">
        <v>791</v>
      </c>
      <c r="C291" s="126" t="s">
        <v>812</v>
      </c>
      <c r="D291" s="126" t="s">
        <v>827</v>
      </c>
      <c r="E291" s="126" t="s">
        <v>284</v>
      </c>
      <c r="F291" s="127">
        <v>90</v>
      </c>
      <c r="G291" s="128">
        <v>401.63</v>
      </c>
      <c r="H291" s="129"/>
      <c r="I291" s="126" t="s">
        <v>474</v>
      </c>
      <c r="J291" s="129" t="s">
        <v>828</v>
      </c>
      <c r="K291" s="130" t="s">
        <v>829</v>
      </c>
      <c r="L291" s="131">
        <v>44937</v>
      </c>
      <c r="M291" s="118">
        <f t="shared" si="11"/>
        <v>4.4625555555555554</v>
      </c>
    </row>
    <row r="292" spans="1:13" ht="75" x14ac:dyDescent="0.25">
      <c r="A292" s="125" t="s">
        <v>274</v>
      </c>
      <c r="B292" s="126" t="s">
        <v>791</v>
      </c>
      <c r="C292" s="126" t="s">
        <v>509</v>
      </c>
      <c r="D292" s="126" t="s">
        <v>473</v>
      </c>
      <c r="E292" s="126" t="s">
        <v>284</v>
      </c>
      <c r="F292" s="127">
        <v>90</v>
      </c>
      <c r="G292" s="128">
        <v>401.63</v>
      </c>
      <c r="H292" s="129"/>
      <c r="I292" s="126" t="s">
        <v>859</v>
      </c>
      <c r="J292" s="129" t="s">
        <v>860</v>
      </c>
      <c r="K292" s="130" t="s">
        <v>866</v>
      </c>
      <c r="L292" s="131">
        <v>45103</v>
      </c>
      <c r="M292" s="118">
        <f t="shared" si="11"/>
        <v>4.4625555555555554</v>
      </c>
    </row>
    <row r="293" spans="1:13" ht="75" x14ac:dyDescent="0.25">
      <c r="A293" s="125" t="s">
        <v>274</v>
      </c>
      <c r="B293" s="126" t="s">
        <v>791</v>
      </c>
      <c r="C293" s="126" t="s">
        <v>509</v>
      </c>
      <c r="D293" s="126" t="s">
        <v>813</v>
      </c>
      <c r="E293" s="126" t="s">
        <v>284</v>
      </c>
      <c r="F293" s="127">
        <v>90</v>
      </c>
      <c r="G293" s="128">
        <v>401.63</v>
      </c>
      <c r="H293" s="129"/>
      <c r="I293" s="126" t="s">
        <v>859</v>
      </c>
      <c r="J293" s="129" t="s">
        <v>867</v>
      </c>
      <c r="K293" s="130" t="s">
        <v>873</v>
      </c>
      <c r="L293" s="131">
        <v>45120</v>
      </c>
      <c r="M293" s="118">
        <f t="shared" si="11"/>
        <v>4.4625555555555554</v>
      </c>
    </row>
    <row r="294" spans="1:13" ht="75" x14ac:dyDescent="0.25">
      <c r="A294" s="125" t="s">
        <v>274</v>
      </c>
      <c r="B294" s="126" t="s">
        <v>791</v>
      </c>
      <c r="C294" s="126" t="s">
        <v>509</v>
      </c>
      <c r="D294" s="126" t="s">
        <v>827</v>
      </c>
      <c r="E294" s="126" t="s">
        <v>284</v>
      </c>
      <c r="F294" s="127">
        <v>90</v>
      </c>
      <c r="G294" s="128">
        <v>401.63</v>
      </c>
      <c r="H294" s="129"/>
      <c r="I294" s="126" t="s">
        <v>859</v>
      </c>
      <c r="J294" s="129" t="s">
        <v>867</v>
      </c>
      <c r="K294" s="130" t="s">
        <v>879</v>
      </c>
      <c r="L294" s="131">
        <v>45120</v>
      </c>
      <c r="M294" s="118">
        <f t="shared" si="11"/>
        <v>4.4625555555555554</v>
      </c>
    </row>
    <row r="295" spans="1:13" ht="75" x14ac:dyDescent="0.25">
      <c r="A295" s="125" t="s">
        <v>274</v>
      </c>
      <c r="B295" s="126" t="s">
        <v>791</v>
      </c>
      <c r="C295" s="126" t="s">
        <v>509</v>
      </c>
      <c r="D295" s="126" t="s">
        <v>880</v>
      </c>
      <c r="E295" s="126" t="s">
        <v>284</v>
      </c>
      <c r="F295" s="127">
        <v>90</v>
      </c>
      <c r="G295" s="128">
        <v>401.63</v>
      </c>
      <c r="H295" s="129"/>
      <c r="I295" s="126" t="s">
        <v>859</v>
      </c>
      <c r="J295" s="129" t="s">
        <v>881</v>
      </c>
      <c r="K295" s="130" t="s">
        <v>887</v>
      </c>
      <c r="L295" s="131">
        <v>45197</v>
      </c>
      <c r="M295" s="118">
        <f t="shared" si="11"/>
        <v>4.4625555555555554</v>
      </c>
    </row>
    <row r="296" spans="1:13" ht="75" x14ac:dyDescent="0.25">
      <c r="A296" s="125" t="s">
        <v>274</v>
      </c>
      <c r="B296" s="126" t="s">
        <v>274</v>
      </c>
      <c r="C296" s="126" t="s">
        <v>527</v>
      </c>
      <c r="D296" s="126" t="s">
        <v>473</v>
      </c>
      <c r="E296" s="126" t="s">
        <v>284</v>
      </c>
      <c r="F296" s="127">
        <v>70</v>
      </c>
      <c r="G296" s="128">
        <v>312.38</v>
      </c>
      <c r="H296" s="129"/>
      <c r="I296" s="126" t="s">
        <v>474</v>
      </c>
      <c r="J296" s="129" t="s">
        <v>475</v>
      </c>
      <c r="K296" s="130" t="s">
        <v>528</v>
      </c>
      <c r="L296" s="131">
        <v>44475</v>
      </c>
      <c r="M296" s="118">
        <f t="shared" si="11"/>
        <v>4.4625714285714286</v>
      </c>
    </row>
    <row r="297" spans="1:13" ht="75" x14ac:dyDescent="0.25">
      <c r="A297" s="125" t="s">
        <v>274</v>
      </c>
      <c r="B297" s="126" t="s">
        <v>274</v>
      </c>
      <c r="C297" s="126" t="s">
        <v>487</v>
      </c>
      <c r="D297" s="126" t="s">
        <v>473</v>
      </c>
      <c r="E297" s="126" t="s">
        <v>284</v>
      </c>
      <c r="F297" s="127">
        <v>50</v>
      </c>
      <c r="G297" s="128">
        <v>223.13</v>
      </c>
      <c r="H297" s="129"/>
      <c r="I297" s="126" t="s">
        <v>474</v>
      </c>
      <c r="J297" s="129" t="s">
        <v>475</v>
      </c>
      <c r="K297" s="130" t="s">
        <v>488</v>
      </c>
      <c r="L297" s="131">
        <v>44475</v>
      </c>
      <c r="M297" s="118">
        <f t="shared" si="11"/>
        <v>4.4626000000000001</v>
      </c>
    </row>
    <row r="298" spans="1:13" ht="75" x14ac:dyDescent="0.25">
      <c r="A298" s="125" t="s">
        <v>274</v>
      </c>
      <c r="B298" s="126" t="s">
        <v>274</v>
      </c>
      <c r="C298" s="126" t="s">
        <v>503</v>
      </c>
      <c r="D298" s="126" t="s">
        <v>473</v>
      </c>
      <c r="E298" s="126" t="s">
        <v>284</v>
      </c>
      <c r="F298" s="127">
        <v>100</v>
      </c>
      <c r="G298" s="128">
        <v>446.26</v>
      </c>
      <c r="H298" s="129"/>
      <c r="I298" s="126" t="s">
        <v>474</v>
      </c>
      <c r="J298" s="129" t="s">
        <v>475</v>
      </c>
      <c r="K298" s="130" t="s">
        <v>504</v>
      </c>
      <c r="L298" s="131">
        <v>44475</v>
      </c>
      <c r="M298" s="118">
        <f t="shared" si="11"/>
        <v>4.4626000000000001</v>
      </c>
    </row>
    <row r="299" spans="1:13" ht="75" x14ac:dyDescent="0.25">
      <c r="A299" s="125" t="s">
        <v>274</v>
      </c>
      <c r="B299" s="126" t="s">
        <v>274</v>
      </c>
      <c r="C299" s="126" t="s">
        <v>483</v>
      </c>
      <c r="D299" s="126" t="s">
        <v>473</v>
      </c>
      <c r="E299" s="126" t="s">
        <v>284</v>
      </c>
      <c r="F299" s="127">
        <v>42</v>
      </c>
      <c r="G299" s="128">
        <v>187.43</v>
      </c>
      <c r="H299" s="129"/>
      <c r="I299" s="126" t="s">
        <v>474</v>
      </c>
      <c r="J299" s="129" t="s">
        <v>475</v>
      </c>
      <c r="K299" s="130" t="s">
        <v>484</v>
      </c>
      <c r="L299" s="131">
        <v>44475</v>
      </c>
      <c r="M299" s="118">
        <f t="shared" si="11"/>
        <v>4.4626190476190475</v>
      </c>
    </row>
    <row r="300" spans="1:13" ht="75" x14ac:dyDescent="0.25">
      <c r="A300" s="125" t="s">
        <v>274</v>
      </c>
      <c r="B300" s="126" t="s">
        <v>274</v>
      </c>
      <c r="C300" s="126" t="s">
        <v>515</v>
      </c>
      <c r="D300" s="126" t="s">
        <v>473</v>
      </c>
      <c r="E300" s="126" t="s">
        <v>284</v>
      </c>
      <c r="F300" s="127">
        <v>80</v>
      </c>
      <c r="G300" s="128">
        <v>357.01</v>
      </c>
      <c r="H300" s="129"/>
      <c r="I300" s="126" t="s">
        <v>474</v>
      </c>
      <c r="J300" s="129" t="s">
        <v>475</v>
      </c>
      <c r="K300" s="130" t="s">
        <v>516</v>
      </c>
      <c r="L300" s="131">
        <v>44475</v>
      </c>
      <c r="M300" s="118">
        <f t="shared" si="11"/>
        <v>4.4626250000000001</v>
      </c>
    </row>
    <row r="301" spans="1:13" ht="75" x14ac:dyDescent="0.25">
      <c r="A301" s="125" t="s">
        <v>274</v>
      </c>
      <c r="B301" s="126" t="s">
        <v>274</v>
      </c>
      <c r="C301" s="126" t="s">
        <v>491</v>
      </c>
      <c r="D301" s="126" t="s">
        <v>473</v>
      </c>
      <c r="E301" s="126" t="s">
        <v>284</v>
      </c>
      <c r="F301" s="127">
        <v>14</v>
      </c>
      <c r="G301" s="128">
        <v>62.48</v>
      </c>
      <c r="H301" s="129"/>
      <c r="I301" s="126" t="s">
        <v>474</v>
      </c>
      <c r="J301" s="129" t="s">
        <v>475</v>
      </c>
      <c r="K301" s="130" t="s">
        <v>492</v>
      </c>
      <c r="L301" s="131">
        <v>44475</v>
      </c>
      <c r="M301" s="118">
        <f t="shared" si="11"/>
        <v>4.4628571428571426</v>
      </c>
    </row>
    <row r="302" spans="1:13" ht="75" x14ac:dyDescent="0.25">
      <c r="A302" s="125" t="s">
        <v>274</v>
      </c>
      <c r="B302" s="126" t="s">
        <v>274</v>
      </c>
      <c r="C302" s="126" t="s">
        <v>513</v>
      </c>
      <c r="D302" s="126" t="s">
        <v>473</v>
      </c>
      <c r="E302" s="126" t="s">
        <v>284</v>
      </c>
      <c r="F302" s="127">
        <v>14</v>
      </c>
      <c r="G302" s="128">
        <v>31.24</v>
      </c>
      <c r="H302" s="129"/>
      <c r="I302" s="126" t="s">
        <v>474</v>
      </c>
      <c r="J302" s="129" t="s">
        <v>475</v>
      </c>
      <c r="K302" s="130" t="s">
        <v>514</v>
      </c>
      <c r="L302" s="131">
        <v>44475</v>
      </c>
      <c r="M302" s="118">
        <f>G302/F302*2</f>
        <v>4.4628571428571426</v>
      </c>
    </row>
    <row r="303" spans="1:13" ht="75" x14ac:dyDescent="0.25">
      <c r="A303" s="125" t="s">
        <v>274</v>
      </c>
      <c r="B303" s="126" t="s">
        <v>274</v>
      </c>
      <c r="C303" s="126" t="s">
        <v>521</v>
      </c>
      <c r="D303" s="126" t="s">
        <v>473</v>
      </c>
      <c r="E303" s="126" t="s">
        <v>284</v>
      </c>
      <c r="F303" s="127">
        <v>14</v>
      </c>
      <c r="G303" s="128">
        <v>62.48</v>
      </c>
      <c r="H303" s="129"/>
      <c r="I303" s="126" t="s">
        <v>474</v>
      </c>
      <c r="J303" s="129" t="s">
        <v>475</v>
      </c>
      <c r="K303" s="130" t="s">
        <v>522</v>
      </c>
      <c r="L303" s="131">
        <v>44475</v>
      </c>
      <c r="M303" s="118">
        <f>G303/F303</f>
        <v>4.4628571428571426</v>
      </c>
    </row>
    <row r="304" spans="1:13" ht="75" x14ac:dyDescent="0.25">
      <c r="A304" s="125" t="s">
        <v>274</v>
      </c>
      <c r="B304" s="126" t="s">
        <v>274</v>
      </c>
      <c r="C304" s="126" t="s">
        <v>531</v>
      </c>
      <c r="D304" s="126" t="s">
        <v>473</v>
      </c>
      <c r="E304" s="126" t="s">
        <v>284</v>
      </c>
      <c r="F304" s="127">
        <v>14</v>
      </c>
      <c r="G304" s="128">
        <v>31.24</v>
      </c>
      <c r="H304" s="129"/>
      <c r="I304" s="126" t="s">
        <v>474</v>
      </c>
      <c r="J304" s="129" t="s">
        <v>475</v>
      </c>
      <c r="K304" s="130" t="s">
        <v>532</v>
      </c>
      <c r="L304" s="131">
        <v>44475</v>
      </c>
      <c r="M304" s="118">
        <f>G304/F304*2</f>
        <v>4.4628571428571426</v>
      </c>
    </row>
    <row r="305" spans="1:13" ht="75" x14ac:dyDescent="0.25">
      <c r="A305" s="125" t="s">
        <v>274</v>
      </c>
      <c r="B305" s="126" t="s">
        <v>274</v>
      </c>
      <c r="C305" s="126" t="s">
        <v>533</v>
      </c>
      <c r="D305" s="126" t="s">
        <v>473</v>
      </c>
      <c r="E305" s="126" t="s">
        <v>284</v>
      </c>
      <c r="F305" s="127">
        <v>7</v>
      </c>
      <c r="G305" s="128">
        <v>31.24</v>
      </c>
      <c r="H305" s="129"/>
      <c r="I305" s="126" t="s">
        <v>474</v>
      </c>
      <c r="J305" s="129" t="s">
        <v>475</v>
      </c>
      <c r="K305" s="130" t="s">
        <v>534</v>
      </c>
      <c r="L305" s="131">
        <v>44475</v>
      </c>
      <c r="M305" s="118">
        <f>G305/F305</f>
        <v>4.4628571428571426</v>
      </c>
    </row>
    <row r="306" spans="1:13" ht="75" x14ac:dyDescent="0.25">
      <c r="A306" s="125" t="s">
        <v>274</v>
      </c>
      <c r="B306" s="126" t="s">
        <v>274</v>
      </c>
      <c r="C306" s="126" t="s">
        <v>501</v>
      </c>
      <c r="D306" s="126" t="s">
        <v>473</v>
      </c>
      <c r="E306" s="126" t="s">
        <v>284</v>
      </c>
      <c r="F306" s="127">
        <v>50</v>
      </c>
      <c r="G306" s="128">
        <v>111.78</v>
      </c>
      <c r="H306" s="129"/>
      <c r="I306" s="126" t="s">
        <v>474</v>
      </c>
      <c r="J306" s="129" t="s">
        <v>475</v>
      </c>
      <c r="K306" s="130" t="s">
        <v>502</v>
      </c>
      <c r="L306" s="131">
        <v>44475</v>
      </c>
      <c r="M306" s="118">
        <f t="shared" ref="M306:M336" si="12">G306/F306*2</f>
        <v>4.4711999999999996</v>
      </c>
    </row>
    <row r="307" spans="1:13" ht="75" x14ac:dyDescent="0.25">
      <c r="A307" s="125" t="s">
        <v>274</v>
      </c>
      <c r="B307" s="126" t="s">
        <v>274</v>
      </c>
      <c r="C307" s="126" t="s">
        <v>497</v>
      </c>
      <c r="D307" s="126" t="s">
        <v>473</v>
      </c>
      <c r="E307" s="126" t="s">
        <v>284</v>
      </c>
      <c r="F307" s="127">
        <v>60</v>
      </c>
      <c r="G307" s="128">
        <v>134.13999999999999</v>
      </c>
      <c r="H307" s="129"/>
      <c r="I307" s="126" t="s">
        <v>474</v>
      </c>
      <c r="J307" s="129" t="s">
        <v>475</v>
      </c>
      <c r="K307" s="130" t="s">
        <v>498</v>
      </c>
      <c r="L307" s="131">
        <v>44475</v>
      </c>
      <c r="M307" s="118">
        <f t="shared" si="12"/>
        <v>4.4713333333333329</v>
      </c>
    </row>
    <row r="308" spans="1:13" ht="75" x14ac:dyDescent="0.25">
      <c r="A308" s="125" t="s">
        <v>274</v>
      </c>
      <c r="B308" s="126" t="s">
        <v>791</v>
      </c>
      <c r="C308" s="126" t="s">
        <v>497</v>
      </c>
      <c r="D308" s="126" t="s">
        <v>473</v>
      </c>
      <c r="E308" s="126" t="s">
        <v>284</v>
      </c>
      <c r="F308" s="127">
        <v>60</v>
      </c>
      <c r="G308" s="128">
        <v>134.13999999999999</v>
      </c>
      <c r="H308" s="129"/>
      <c r="I308" s="126" t="s">
        <v>474</v>
      </c>
      <c r="J308" s="129" t="s">
        <v>792</v>
      </c>
      <c r="K308" s="130" t="s">
        <v>794</v>
      </c>
      <c r="L308" s="131">
        <v>44938</v>
      </c>
      <c r="M308" s="118">
        <f t="shared" si="12"/>
        <v>4.4713333333333329</v>
      </c>
    </row>
    <row r="309" spans="1:13" ht="75" x14ac:dyDescent="0.25">
      <c r="A309" s="125" t="s">
        <v>274</v>
      </c>
      <c r="B309" s="126" t="s">
        <v>791</v>
      </c>
      <c r="C309" s="126" t="s">
        <v>497</v>
      </c>
      <c r="D309" s="126" t="s">
        <v>813</v>
      </c>
      <c r="E309" s="126" t="s">
        <v>284</v>
      </c>
      <c r="F309" s="127">
        <v>60</v>
      </c>
      <c r="G309" s="128">
        <v>134.13999999999999</v>
      </c>
      <c r="H309" s="129"/>
      <c r="I309" s="126" t="s">
        <v>474</v>
      </c>
      <c r="J309" s="129" t="s">
        <v>814</v>
      </c>
      <c r="K309" s="130" t="s">
        <v>820</v>
      </c>
      <c r="L309" s="131">
        <v>44971</v>
      </c>
      <c r="M309" s="118">
        <f t="shared" si="12"/>
        <v>4.4713333333333329</v>
      </c>
    </row>
    <row r="310" spans="1:13" ht="75" x14ac:dyDescent="0.25">
      <c r="A310" s="125" t="s">
        <v>274</v>
      </c>
      <c r="B310" s="126" t="s">
        <v>791</v>
      </c>
      <c r="C310" s="126" t="s">
        <v>497</v>
      </c>
      <c r="D310" s="126" t="s">
        <v>827</v>
      </c>
      <c r="E310" s="126" t="s">
        <v>284</v>
      </c>
      <c r="F310" s="127">
        <v>60</v>
      </c>
      <c r="G310" s="128">
        <v>134.13999999999999</v>
      </c>
      <c r="H310" s="129"/>
      <c r="I310" s="126" t="s">
        <v>474</v>
      </c>
      <c r="J310" s="129" t="s">
        <v>828</v>
      </c>
      <c r="K310" s="130" t="s">
        <v>834</v>
      </c>
      <c r="L310" s="131">
        <v>44937</v>
      </c>
      <c r="M310" s="118">
        <f t="shared" si="12"/>
        <v>4.4713333333333329</v>
      </c>
    </row>
    <row r="311" spans="1:13" ht="75" x14ac:dyDescent="0.25">
      <c r="A311" s="125" t="s">
        <v>274</v>
      </c>
      <c r="B311" s="126" t="s">
        <v>791</v>
      </c>
      <c r="C311" s="126" t="s">
        <v>497</v>
      </c>
      <c r="D311" s="126" t="s">
        <v>473</v>
      </c>
      <c r="E311" s="126" t="s">
        <v>284</v>
      </c>
      <c r="F311" s="127">
        <v>60</v>
      </c>
      <c r="G311" s="128">
        <v>134.13999999999999</v>
      </c>
      <c r="H311" s="129"/>
      <c r="I311" s="126" t="s">
        <v>859</v>
      </c>
      <c r="J311" s="129" t="s">
        <v>860</v>
      </c>
      <c r="K311" s="130" t="s">
        <v>862</v>
      </c>
      <c r="L311" s="131">
        <v>45103</v>
      </c>
      <c r="M311" s="118">
        <f t="shared" si="12"/>
        <v>4.4713333333333329</v>
      </c>
    </row>
    <row r="312" spans="1:13" ht="75" x14ac:dyDescent="0.25">
      <c r="A312" s="125" t="s">
        <v>274</v>
      </c>
      <c r="B312" s="126" t="s">
        <v>791</v>
      </c>
      <c r="C312" s="126" t="s">
        <v>497</v>
      </c>
      <c r="D312" s="126" t="s">
        <v>813</v>
      </c>
      <c r="E312" s="126" t="s">
        <v>284</v>
      </c>
      <c r="F312" s="127">
        <v>60</v>
      </c>
      <c r="G312" s="128">
        <v>134.13999999999999</v>
      </c>
      <c r="H312" s="129"/>
      <c r="I312" s="126" t="s">
        <v>859</v>
      </c>
      <c r="J312" s="129" t="s">
        <v>867</v>
      </c>
      <c r="K312" s="130" t="s">
        <v>869</v>
      </c>
      <c r="L312" s="131">
        <v>45120</v>
      </c>
      <c r="M312" s="118">
        <f t="shared" si="12"/>
        <v>4.4713333333333329</v>
      </c>
    </row>
    <row r="313" spans="1:13" ht="75" x14ac:dyDescent="0.25">
      <c r="A313" s="125" t="s">
        <v>274</v>
      </c>
      <c r="B313" s="126" t="s">
        <v>791</v>
      </c>
      <c r="C313" s="126" t="s">
        <v>497</v>
      </c>
      <c r="D313" s="126" t="s">
        <v>827</v>
      </c>
      <c r="E313" s="126" t="s">
        <v>284</v>
      </c>
      <c r="F313" s="127">
        <v>60</v>
      </c>
      <c r="G313" s="128">
        <v>134.13999999999999</v>
      </c>
      <c r="H313" s="129"/>
      <c r="I313" s="126" t="s">
        <v>859</v>
      </c>
      <c r="J313" s="129" t="s">
        <v>867</v>
      </c>
      <c r="K313" s="130" t="s">
        <v>875</v>
      </c>
      <c r="L313" s="131">
        <v>45120</v>
      </c>
      <c r="M313" s="118">
        <f t="shared" si="12"/>
        <v>4.4713333333333329</v>
      </c>
    </row>
    <row r="314" spans="1:13" ht="75" x14ac:dyDescent="0.25">
      <c r="A314" s="125" t="s">
        <v>274</v>
      </c>
      <c r="B314" s="126" t="s">
        <v>791</v>
      </c>
      <c r="C314" s="126" t="s">
        <v>497</v>
      </c>
      <c r="D314" s="126" t="s">
        <v>880</v>
      </c>
      <c r="E314" s="126" t="s">
        <v>284</v>
      </c>
      <c r="F314" s="127">
        <v>60</v>
      </c>
      <c r="G314" s="128">
        <v>134.13999999999999</v>
      </c>
      <c r="H314" s="129"/>
      <c r="I314" s="126" t="s">
        <v>859</v>
      </c>
      <c r="J314" s="129" t="s">
        <v>881</v>
      </c>
      <c r="K314" s="130" t="s">
        <v>883</v>
      </c>
      <c r="L314" s="131">
        <v>45197</v>
      </c>
      <c r="M314" s="118">
        <f t="shared" si="12"/>
        <v>4.4713333333333329</v>
      </c>
    </row>
    <row r="315" spans="1:13" ht="75" x14ac:dyDescent="0.25">
      <c r="A315" s="125" t="s">
        <v>274</v>
      </c>
      <c r="B315" s="126" t="s">
        <v>274</v>
      </c>
      <c r="C315" s="126" t="s">
        <v>523</v>
      </c>
      <c r="D315" s="126" t="s">
        <v>473</v>
      </c>
      <c r="E315" s="126" t="s">
        <v>284</v>
      </c>
      <c r="F315" s="127">
        <v>90</v>
      </c>
      <c r="G315" s="128">
        <v>201.21</v>
      </c>
      <c r="H315" s="129"/>
      <c r="I315" s="126" t="s">
        <v>474</v>
      </c>
      <c r="J315" s="129" t="s">
        <v>475</v>
      </c>
      <c r="K315" s="130" t="s">
        <v>524</v>
      </c>
      <c r="L315" s="131">
        <v>44475</v>
      </c>
      <c r="M315" s="118">
        <f t="shared" si="12"/>
        <v>4.4713333333333338</v>
      </c>
    </row>
    <row r="316" spans="1:13" ht="75" x14ac:dyDescent="0.25">
      <c r="A316" s="125" t="s">
        <v>274</v>
      </c>
      <c r="B316" s="126" t="s">
        <v>791</v>
      </c>
      <c r="C316" s="126" t="s">
        <v>523</v>
      </c>
      <c r="D316" s="126" t="s">
        <v>473</v>
      </c>
      <c r="E316" s="126" t="s">
        <v>284</v>
      </c>
      <c r="F316" s="127">
        <v>90</v>
      </c>
      <c r="G316" s="128">
        <v>201.21</v>
      </c>
      <c r="H316" s="129"/>
      <c r="I316" s="126" t="s">
        <v>474</v>
      </c>
      <c r="J316" s="129" t="s">
        <v>792</v>
      </c>
      <c r="K316" s="130" t="s">
        <v>795</v>
      </c>
      <c r="L316" s="131">
        <v>44938</v>
      </c>
      <c r="M316" s="118">
        <f t="shared" si="12"/>
        <v>4.4713333333333338</v>
      </c>
    </row>
    <row r="317" spans="1:13" ht="75" x14ac:dyDescent="0.25">
      <c r="A317" s="125" t="s">
        <v>274</v>
      </c>
      <c r="B317" s="126" t="s">
        <v>791</v>
      </c>
      <c r="C317" s="126" t="s">
        <v>818</v>
      </c>
      <c r="D317" s="126" t="s">
        <v>813</v>
      </c>
      <c r="E317" s="126" t="s">
        <v>284</v>
      </c>
      <c r="F317" s="127">
        <v>90</v>
      </c>
      <c r="G317" s="128">
        <v>201.21</v>
      </c>
      <c r="H317" s="129"/>
      <c r="I317" s="126" t="s">
        <v>474</v>
      </c>
      <c r="J317" s="129" t="s">
        <v>814</v>
      </c>
      <c r="K317" s="130" t="s">
        <v>819</v>
      </c>
      <c r="L317" s="131">
        <v>44971</v>
      </c>
      <c r="M317" s="118">
        <f t="shared" si="12"/>
        <v>4.4713333333333338</v>
      </c>
    </row>
    <row r="318" spans="1:13" ht="75" x14ac:dyDescent="0.25">
      <c r="A318" s="125" t="s">
        <v>274</v>
      </c>
      <c r="B318" s="126" t="s">
        <v>791</v>
      </c>
      <c r="C318" s="126" t="s">
        <v>818</v>
      </c>
      <c r="D318" s="126" t="s">
        <v>827</v>
      </c>
      <c r="E318" s="126" t="s">
        <v>284</v>
      </c>
      <c r="F318" s="127">
        <v>90</v>
      </c>
      <c r="G318" s="128">
        <v>201.21</v>
      </c>
      <c r="H318" s="129"/>
      <c r="I318" s="126" t="s">
        <v>474</v>
      </c>
      <c r="J318" s="129" t="s">
        <v>828</v>
      </c>
      <c r="K318" s="130" t="s">
        <v>832</v>
      </c>
      <c r="L318" s="131">
        <v>44937</v>
      </c>
      <c r="M318" s="118">
        <f t="shared" si="12"/>
        <v>4.4713333333333338</v>
      </c>
    </row>
    <row r="319" spans="1:13" ht="75" x14ac:dyDescent="0.25">
      <c r="A319" s="125" t="s">
        <v>274</v>
      </c>
      <c r="B319" s="126" t="s">
        <v>791</v>
      </c>
      <c r="C319" s="126" t="s">
        <v>523</v>
      </c>
      <c r="D319" s="126" t="s">
        <v>473</v>
      </c>
      <c r="E319" s="126" t="s">
        <v>284</v>
      </c>
      <c r="F319" s="127">
        <v>90</v>
      </c>
      <c r="G319" s="128">
        <v>201.21</v>
      </c>
      <c r="H319" s="129"/>
      <c r="I319" s="126" t="s">
        <v>859</v>
      </c>
      <c r="J319" s="129" t="s">
        <v>860</v>
      </c>
      <c r="K319" s="130" t="s">
        <v>863</v>
      </c>
      <c r="L319" s="131">
        <v>45103</v>
      </c>
      <c r="M319" s="118">
        <f t="shared" si="12"/>
        <v>4.4713333333333338</v>
      </c>
    </row>
    <row r="320" spans="1:13" ht="75" x14ac:dyDescent="0.25">
      <c r="A320" s="125" t="s">
        <v>274</v>
      </c>
      <c r="B320" s="126" t="s">
        <v>791</v>
      </c>
      <c r="C320" s="126" t="s">
        <v>523</v>
      </c>
      <c r="D320" s="126" t="s">
        <v>813</v>
      </c>
      <c r="E320" s="126" t="s">
        <v>284</v>
      </c>
      <c r="F320" s="127">
        <v>90</v>
      </c>
      <c r="G320" s="128">
        <v>201.21</v>
      </c>
      <c r="H320" s="129"/>
      <c r="I320" s="126" t="s">
        <v>859</v>
      </c>
      <c r="J320" s="129" t="s">
        <v>867</v>
      </c>
      <c r="K320" s="130" t="s">
        <v>870</v>
      </c>
      <c r="L320" s="131">
        <v>45120</v>
      </c>
      <c r="M320" s="118">
        <f t="shared" si="12"/>
        <v>4.4713333333333338</v>
      </c>
    </row>
    <row r="321" spans="1:13" ht="75" x14ac:dyDescent="0.25">
      <c r="A321" s="125" t="s">
        <v>274</v>
      </c>
      <c r="B321" s="126" t="s">
        <v>791</v>
      </c>
      <c r="C321" s="126" t="s">
        <v>523</v>
      </c>
      <c r="D321" s="126" t="s">
        <v>827</v>
      </c>
      <c r="E321" s="126" t="s">
        <v>284</v>
      </c>
      <c r="F321" s="127">
        <v>90</v>
      </c>
      <c r="G321" s="128">
        <v>201.21</v>
      </c>
      <c r="H321" s="129"/>
      <c r="I321" s="126" t="s">
        <v>859</v>
      </c>
      <c r="J321" s="129" t="s">
        <v>867</v>
      </c>
      <c r="K321" s="130" t="s">
        <v>876</v>
      </c>
      <c r="L321" s="131">
        <v>45120</v>
      </c>
      <c r="M321" s="118">
        <f t="shared" si="12"/>
        <v>4.4713333333333338</v>
      </c>
    </row>
    <row r="322" spans="1:13" ht="75" x14ac:dyDescent="0.25">
      <c r="A322" s="125" t="s">
        <v>274</v>
      </c>
      <c r="B322" s="126" t="s">
        <v>791</v>
      </c>
      <c r="C322" s="126" t="s">
        <v>523</v>
      </c>
      <c r="D322" s="126" t="s">
        <v>880</v>
      </c>
      <c r="E322" s="126" t="s">
        <v>284</v>
      </c>
      <c r="F322" s="127">
        <v>90</v>
      </c>
      <c r="G322" s="128">
        <v>201.21</v>
      </c>
      <c r="H322" s="129"/>
      <c r="I322" s="126" t="s">
        <v>859</v>
      </c>
      <c r="J322" s="129" t="s">
        <v>881</v>
      </c>
      <c r="K322" s="130" t="s">
        <v>884</v>
      </c>
      <c r="L322" s="131">
        <v>45197</v>
      </c>
      <c r="M322" s="118">
        <f t="shared" si="12"/>
        <v>4.4713333333333338</v>
      </c>
    </row>
    <row r="323" spans="1:13" ht="75" x14ac:dyDescent="0.25">
      <c r="A323" s="125" t="s">
        <v>274</v>
      </c>
      <c r="B323" s="126" t="s">
        <v>274</v>
      </c>
      <c r="C323" s="126" t="s">
        <v>517</v>
      </c>
      <c r="D323" s="126" t="s">
        <v>473</v>
      </c>
      <c r="E323" s="126" t="s">
        <v>284</v>
      </c>
      <c r="F323" s="127">
        <v>100</v>
      </c>
      <c r="G323" s="128">
        <v>223.57</v>
      </c>
      <c r="H323" s="129"/>
      <c r="I323" s="126" t="s">
        <v>474</v>
      </c>
      <c r="J323" s="129" t="s">
        <v>475</v>
      </c>
      <c r="K323" s="130" t="s">
        <v>518</v>
      </c>
      <c r="L323" s="131">
        <v>44475</v>
      </c>
      <c r="M323" s="118">
        <f t="shared" si="12"/>
        <v>4.4714</v>
      </c>
    </row>
    <row r="324" spans="1:13" ht="75" x14ac:dyDescent="0.25">
      <c r="A324" s="125" t="s">
        <v>274</v>
      </c>
      <c r="B324" s="126" t="s">
        <v>274</v>
      </c>
      <c r="C324" s="126" t="s">
        <v>485</v>
      </c>
      <c r="D324" s="126" t="s">
        <v>473</v>
      </c>
      <c r="E324" s="126" t="s">
        <v>284</v>
      </c>
      <c r="F324" s="127">
        <v>56</v>
      </c>
      <c r="G324" s="128">
        <v>125.2</v>
      </c>
      <c r="H324" s="129"/>
      <c r="I324" s="126" t="s">
        <v>474</v>
      </c>
      <c r="J324" s="129" t="s">
        <v>475</v>
      </c>
      <c r="K324" s="130" t="s">
        <v>486</v>
      </c>
      <c r="L324" s="131">
        <v>44475</v>
      </c>
      <c r="M324" s="118">
        <f t="shared" si="12"/>
        <v>4.4714285714285715</v>
      </c>
    </row>
    <row r="325" spans="1:13" ht="75" x14ac:dyDescent="0.25">
      <c r="A325" s="125" t="s">
        <v>274</v>
      </c>
      <c r="B325" s="126" t="s">
        <v>274</v>
      </c>
      <c r="C325" s="126" t="s">
        <v>489</v>
      </c>
      <c r="D325" s="126" t="s">
        <v>473</v>
      </c>
      <c r="E325" s="126" t="s">
        <v>284</v>
      </c>
      <c r="F325" s="127">
        <v>70</v>
      </c>
      <c r="G325" s="128">
        <v>156.5</v>
      </c>
      <c r="H325" s="129"/>
      <c r="I325" s="126" t="s">
        <v>474</v>
      </c>
      <c r="J325" s="129" t="s">
        <v>475</v>
      </c>
      <c r="K325" s="130" t="s">
        <v>490</v>
      </c>
      <c r="L325" s="131">
        <v>44475</v>
      </c>
      <c r="M325" s="118">
        <f t="shared" si="12"/>
        <v>4.4714285714285715</v>
      </c>
    </row>
    <row r="326" spans="1:13" ht="75" x14ac:dyDescent="0.25">
      <c r="A326" s="125" t="s">
        <v>274</v>
      </c>
      <c r="B326" s="126" t="s">
        <v>274</v>
      </c>
      <c r="C326" s="126" t="s">
        <v>495</v>
      </c>
      <c r="D326" s="126" t="s">
        <v>473</v>
      </c>
      <c r="E326" s="126" t="s">
        <v>284</v>
      </c>
      <c r="F326" s="127">
        <v>42</v>
      </c>
      <c r="G326" s="128">
        <v>93.9</v>
      </c>
      <c r="H326" s="129"/>
      <c r="I326" s="126" t="s">
        <v>474</v>
      </c>
      <c r="J326" s="129" t="s">
        <v>475</v>
      </c>
      <c r="K326" s="130" t="s">
        <v>496</v>
      </c>
      <c r="L326" s="131">
        <v>44475</v>
      </c>
      <c r="M326" s="118">
        <f t="shared" si="12"/>
        <v>4.4714285714285715</v>
      </c>
    </row>
    <row r="327" spans="1:13" ht="75" x14ac:dyDescent="0.25">
      <c r="A327" s="125" t="s">
        <v>274</v>
      </c>
      <c r="B327" s="126" t="s">
        <v>274</v>
      </c>
      <c r="C327" s="126" t="s">
        <v>505</v>
      </c>
      <c r="D327" s="126" t="s">
        <v>473</v>
      </c>
      <c r="E327" s="126" t="s">
        <v>284</v>
      </c>
      <c r="F327" s="127">
        <v>28</v>
      </c>
      <c r="G327" s="128">
        <v>62.6</v>
      </c>
      <c r="H327" s="129"/>
      <c r="I327" s="126" t="s">
        <v>474</v>
      </c>
      <c r="J327" s="129" t="s">
        <v>475</v>
      </c>
      <c r="K327" s="130" t="s">
        <v>506</v>
      </c>
      <c r="L327" s="131">
        <v>44475</v>
      </c>
      <c r="M327" s="118">
        <f t="shared" si="12"/>
        <v>4.4714285714285715</v>
      </c>
    </row>
    <row r="328" spans="1:13" ht="75" x14ac:dyDescent="0.25">
      <c r="A328" s="125" t="s">
        <v>274</v>
      </c>
      <c r="B328" s="126" t="s">
        <v>274</v>
      </c>
      <c r="C328" s="126" t="s">
        <v>519</v>
      </c>
      <c r="D328" s="126" t="s">
        <v>473</v>
      </c>
      <c r="E328" s="126" t="s">
        <v>284</v>
      </c>
      <c r="F328" s="127">
        <v>28</v>
      </c>
      <c r="G328" s="128">
        <v>62.6</v>
      </c>
      <c r="H328" s="129"/>
      <c r="I328" s="126" t="s">
        <v>474</v>
      </c>
      <c r="J328" s="129" t="s">
        <v>475</v>
      </c>
      <c r="K328" s="130" t="s">
        <v>520</v>
      </c>
      <c r="L328" s="131">
        <v>44475</v>
      </c>
      <c r="M328" s="118">
        <f t="shared" si="12"/>
        <v>4.4714285714285715</v>
      </c>
    </row>
    <row r="329" spans="1:13" ht="75" x14ac:dyDescent="0.25">
      <c r="A329" s="125" t="s">
        <v>274</v>
      </c>
      <c r="B329" s="126" t="s">
        <v>274</v>
      </c>
      <c r="C329" s="126" t="s">
        <v>525</v>
      </c>
      <c r="D329" s="126" t="s">
        <v>473</v>
      </c>
      <c r="E329" s="126" t="s">
        <v>284</v>
      </c>
      <c r="F329" s="127">
        <v>21</v>
      </c>
      <c r="G329" s="128">
        <v>46.95</v>
      </c>
      <c r="H329" s="129"/>
      <c r="I329" s="126" t="s">
        <v>474</v>
      </c>
      <c r="J329" s="129" t="s">
        <v>475</v>
      </c>
      <c r="K329" s="130" t="s">
        <v>526</v>
      </c>
      <c r="L329" s="131">
        <v>44475</v>
      </c>
      <c r="M329" s="118">
        <f t="shared" si="12"/>
        <v>4.4714285714285715</v>
      </c>
    </row>
    <row r="330" spans="1:13" ht="75" x14ac:dyDescent="0.25">
      <c r="A330" s="125" t="s">
        <v>274</v>
      </c>
      <c r="B330" s="126" t="s">
        <v>274</v>
      </c>
      <c r="C330" s="126" t="s">
        <v>535</v>
      </c>
      <c r="D330" s="126" t="s">
        <v>473</v>
      </c>
      <c r="E330" s="126" t="s">
        <v>284</v>
      </c>
      <c r="F330" s="127">
        <v>7</v>
      </c>
      <c r="G330" s="128">
        <v>15.65</v>
      </c>
      <c r="H330" s="129"/>
      <c r="I330" s="126" t="s">
        <v>474</v>
      </c>
      <c r="J330" s="129" t="s">
        <v>475</v>
      </c>
      <c r="K330" s="130" t="s">
        <v>536</v>
      </c>
      <c r="L330" s="131">
        <v>44475</v>
      </c>
      <c r="M330" s="118">
        <f t="shared" si="12"/>
        <v>4.4714285714285715</v>
      </c>
    </row>
    <row r="331" spans="1:13" ht="75" x14ac:dyDescent="0.25">
      <c r="A331" s="125" t="s">
        <v>274</v>
      </c>
      <c r="B331" s="126" t="s">
        <v>274</v>
      </c>
      <c r="C331" s="126" t="s">
        <v>507</v>
      </c>
      <c r="D331" s="126" t="s">
        <v>473</v>
      </c>
      <c r="E331" s="126" t="s">
        <v>284</v>
      </c>
      <c r="F331" s="127">
        <v>40</v>
      </c>
      <c r="G331" s="128">
        <v>89.43</v>
      </c>
      <c r="H331" s="129"/>
      <c r="I331" s="126" t="s">
        <v>474</v>
      </c>
      <c r="J331" s="129" t="s">
        <v>475</v>
      </c>
      <c r="K331" s="130" t="s">
        <v>508</v>
      </c>
      <c r="L331" s="131">
        <v>44475</v>
      </c>
      <c r="M331" s="118">
        <f t="shared" si="12"/>
        <v>4.4715000000000007</v>
      </c>
    </row>
    <row r="332" spans="1:13" ht="75" x14ac:dyDescent="0.25">
      <c r="A332" s="125" t="s">
        <v>274</v>
      </c>
      <c r="B332" s="126" t="s">
        <v>274</v>
      </c>
      <c r="C332" s="126" t="s">
        <v>529</v>
      </c>
      <c r="D332" s="126" t="s">
        <v>473</v>
      </c>
      <c r="E332" s="126" t="s">
        <v>284</v>
      </c>
      <c r="F332" s="127">
        <v>80</v>
      </c>
      <c r="G332" s="128">
        <v>178.86</v>
      </c>
      <c r="H332" s="129"/>
      <c r="I332" s="126" t="s">
        <v>474</v>
      </c>
      <c r="J332" s="129" t="s">
        <v>475</v>
      </c>
      <c r="K332" s="130" t="s">
        <v>530</v>
      </c>
      <c r="L332" s="131">
        <v>44475</v>
      </c>
      <c r="M332" s="118">
        <f t="shared" si="12"/>
        <v>4.4715000000000007</v>
      </c>
    </row>
    <row r="333" spans="1:13" ht="105" x14ac:dyDescent="0.25">
      <c r="A333" s="125" t="s">
        <v>274</v>
      </c>
      <c r="B333" s="126" t="s">
        <v>274</v>
      </c>
      <c r="C333" s="126" t="s">
        <v>808</v>
      </c>
      <c r="D333" s="126" t="s">
        <v>800</v>
      </c>
      <c r="E333" s="126" t="s">
        <v>284</v>
      </c>
      <c r="F333" s="127">
        <v>30</v>
      </c>
      <c r="G333" s="128">
        <v>68.7</v>
      </c>
      <c r="H333" s="129"/>
      <c r="I333" s="126" t="s">
        <v>801</v>
      </c>
      <c r="J333" s="129" t="s">
        <v>802</v>
      </c>
      <c r="K333" s="130" t="s">
        <v>809</v>
      </c>
      <c r="L333" s="131">
        <v>44966</v>
      </c>
      <c r="M333" s="118">
        <f t="shared" si="12"/>
        <v>4.58</v>
      </c>
    </row>
    <row r="334" spans="1:13" ht="165" x14ac:dyDescent="0.25">
      <c r="A334" s="125" t="s">
        <v>274</v>
      </c>
      <c r="B334" s="126" t="s">
        <v>1000</v>
      </c>
      <c r="C334" s="126" t="s">
        <v>1006</v>
      </c>
      <c r="D334" s="126" t="s">
        <v>1001</v>
      </c>
      <c r="E334" s="126" t="s">
        <v>284</v>
      </c>
      <c r="F334" s="127">
        <v>60</v>
      </c>
      <c r="G334" s="128">
        <v>138.19999999999999</v>
      </c>
      <c r="H334" s="129"/>
      <c r="I334" s="126" t="s">
        <v>1002</v>
      </c>
      <c r="J334" s="129" t="s">
        <v>1106</v>
      </c>
      <c r="K334" s="130" t="s">
        <v>1007</v>
      </c>
      <c r="L334" s="131">
        <v>45751</v>
      </c>
      <c r="M334" s="118">
        <f t="shared" si="12"/>
        <v>4.6066666666666665</v>
      </c>
    </row>
    <row r="335" spans="1:13" ht="165" x14ac:dyDescent="0.25">
      <c r="A335" s="125" t="s">
        <v>274</v>
      </c>
      <c r="B335" s="126" t="s">
        <v>1000</v>
      </c>
      <c r="C335" s="126" t="s">
        <v>1014</v>
      </c>
      <c r="D335" s="126" t="s">
        <v>1001</v>
      </c>
      <c r="E335" s="126" t="s">
        <v>284</v>
      </c>
      <c r="F335" s="127">
        <v>60</v>
      </c>
      <c r="G335" s="128">
        <v>138.19999999999999</v>
      </c>
      <c r="H335" s="129"/>
      <c r="I335" s="126" t="s">
        <v>1002</v>
      </c>
      <c r="J335" s="129" t="s">
        <v>1106</v>
      </c>
      <c r="K335" s="130" t="s">
        <v>1015</v>
      </c>
      <c r="L335" s="131">
        <v>45751</v>
      </c>
      <c r="M335" s="118">
        <f t="shared" si="12"/>
        <v>4.6066666666666665</v>
      </c>
    </row>
    <row r="336" spans="1:13" ht="165" x14ac:dyDescent="0.25">
      <c r="A336" s="125" t="s">
        <v>274</v>
      </c>
      <c r="B336" s="126" t="s">
        <v>1000</v>
      </c>
      <c r="C336" s="126" t="s">
        <v>546</v>
      </c>
      <c r="D336" s="126" t="s">
        <v>1001</v>
      </c>
      <c r="E336" s="126" t="s">
        <v>284</v>
      </c>
      <c r="F336" s="127">
        <v>30</v>
      </c>
      <c r="G336" s="128">
        <v>69.7</v>
      </c>
      <c r="H336" s="129"/>
      <c r="I336" s="126" t="s">
        <v>1002</v>
      </c>
      <c r="J336" s="129" t="s">
        <v>1003</v>
      </c>
      <c r="K336" s="130" t="s">
        <v>1005</v>
      </c>
      <c r="L336" s="131">
        <v>45401</v>
      </c>
      <c r="M336" s="118">
        <f t="shared" si="12"/>
        <v>4.6466666666666665</v>
      </c>
    </row>
    <row r="337" spans="1:13" ht="45" x14ac:dyDescent="0.25">
      <c r="A337" s="125" t="s">
        <v>274</v>
      </c>
      <c r="B337" s="126" t="s">
        <v>302</v>
      </c>
      <c r="C337" s="126" t="s">
        <v>303</v>
      </c>
      <c r="D337" s="126" t="s">
        <v>304</v>
      </c>
      <c r="E337" s="126"/>
      <c r="F337" s="127">
        <v>10</v>
      </c>
      <c r="G337" s="128">
        <v>46.58</v>
      </c>
      <c r="H337" s="129"/>
      <c r="I337" s="126" t="s">
        <v>305</v>
      </c>
      <c r="J337" s="129" t="s">
        <v>279</v>
      </c>
      <c r="K337" s="130" t="s">
        <v>306</v>
      </c>
      <c r="L337" s="131">
        <v>44338</v>
      </c>
      <c r="M337" s="118">
        <f t="shared" ref="M337:M350" si="13">G337/F337</f>
        <v>4.6579999999999995</v>
      </c>
    </row>
    <row r="338" spans="1:13" ht="45" x14ac:dyDescent="0.25">
      <c r="A338" s="125" t="s">
        <v>274</v>
      </c>
      <c r="B338" s="126" t="s">
        <v>321</v>
      </c>
      <c r="C338" s="126" t="s">
        <v>328</v>
      </c>
      <c r="D338" s="126" t="s">
        <v>323</v>
      </c>
      <c r="E338" s="126"/>
      <c r="F338" s="127">
        <v>20</v>
      </c>
      <c r="G338" s="128">
        <v>93.17</v>
      </c>
      <c r="H338" s="129"/>
      <c r="I338" s="126" t="s">
        <v>324</v>
      </c>
      <c r="J338" s="129" t="s">
        <v>279</v>
      </c>
      <c r="K338" s="130" t="s">
        <v>329</v>
      </c>
      <c r="L338" s="131">
        <v>44338</v>
      </c>
      <c r="M338" s="118">
        <f t="shared" si="13"/>
        <v>4.6585000000000001</v>
      </c>
    </row>
    <row r="339" spans="1:13" ht="45" x14ac:dyDescent="0.25">
      <c r="A339" s="125" t="s">
        <v>274</v>
      </c>
      <c r="B339" s="126" t="s">
        <v>302</v>
      </c>
      <c r="C339" s="126" t="s">
        <v>307</v>
      </c>
      <c r="D339" s="126" t="s">
        <v>304</v>
      </c>
      <c r="E339" s="126"/>
      <c r="F339" s="127">
        <v>30</v>
      </c>
      <c r="G339" s="128">
        <v>139.78</v>
      </c>
      <c r="H339" s="129"/>
      <c r="I339" s="126" t="s">
        <v>305</v>
      </c>
      <c r="J339" s="129" t="s">
        <v>279</v>
      </c>
      <c r="K339" s="130" t="s">
        <v>308</v>
      </c>
      <c r="L339" s="131">
        <v>44338</v>
      </c>
      <c r="M339" s="118">
        <f t="shared" si="13"/>
        <v>4.6593333333333335</v>
      </c>
    </row>
    <row r="340" spans="1:13" ht="45" x14ac:dyDescent="0.25">
      <c r="A340" s="125" t="s">
        <v>274</v>
      </c>
      <c r="B340" s="126" t="s">
        <v>321</v>
      </c>
      <c r="C340" s="126" t="s">
        <v>330</v>
      </c>
      <c r="D340" s="126" t="s">
        <v>323</v>
      </c>
      <c r="E340" s="126"/>
      <c r="F340" s="127">
        <v>30</v>
      </c>
      <c r="G340" s="128">
        <v>139.78</v>
      </c>
      <c r="H340" s="129"/>
      <c r="I340" s="126" t="s">
        <v>324</v>
      </c>
      <c r="J340" s="129" t="s">
        <v>279</v>
      </c>
      <c r="K340" s="130" t="s">
        <v>331</v>
      </c>
      <c r="L340" s="131">
        <v>44338</v>
      </c>
      <c r="M340" s="118">
        <f t="shared" si="13"/>
        <v>4.6593333333333335</v>
      </c>
    </row>
    <row r="341" spans="1:13" ht="45" x14ac:dyDescent="0.25">
      <c r="A341" s="125" t="s">
        <v>274</v>
      </c>
      <c r="B341" s="126" t="s">
        <v>340</v>
      </c>
      <c r="C341" s="126" t="s">
        <v>345</v>
      </c>
      <c r="D341" s="126" t="s">
        <v>342</v>
      </c>
      <c r="E341" s="126"/>
      <c r="F341" s="127">
        <v>30</v>
      </c>
      <c r="G341" s="128">
        <v>139.78</v>
      </c>
      <c r="H341" s="129"/>
      <c r="I341" s="126" t="s">
        <v>343</v>
      </c>
      <c r="J341" s="129" t="s">
        <v>279</v>
      </c>
      <c r="K341" s="130" t="s">
        <v>346</v>
      </c>
      <c r="L341" s="131">
        <v>44338</v>
      </c>
      <c r="M341" s="118">
        <f t="shared" si="13"/>
        <v>4.6593333333333335</v>
      </c>
    </row>
    <row r="342" spans="1:13" ht="60" x14ac:dyDescent="0.25">
      <c r="A342" s="125" t="s">
        <v>274</v>
      </c>
      <c r="B342" s="126" t="s">
        <v>362</v>
      </c>
      <c r="C342" s="126" t="s">
        <v>363</v>
      </c>
      <c r="D342" s="126" t="s">
        <v>364</v>
      </c>
      <c r="E342" s="126" t="s">
        <v>284</v>
      </c>
      <c r="F342" s="127">
        <v>30</v>
      </c>
      <c r="G342" s="128">
        <v>139.78</v>
      </c>
      <c r="H342" s="129"/>
      <c r="I342" s="126" t="s">
        <v>365</v>
      </c>
      <c r="J342" s="129" t="s">
        <v>279</v>
      </c>
      <c r="K342" s="130" t="s">
        <v>366</v>
      </c>
      <c r="L342" s="131">
        <v>44338</v>
      </c>
      <c r="M342" s="118">
        <f t="shared" si="13"/>
        <v>4.6593333333333335</v>
      </c>
    </row>
    <row r="343" spans="1:13" ht="45" x14ac:dyDescent="0.25">
      <c r="A343" s="125" t="s">
        <v>274</v>
      </c>
      <c r="B343" s="126" t="s">
        <v>419</v>
      </c>
      <c r="C343" s="126" t="s">
        <v>276</v>
      </c>
      <c r="D343" s="126" t="s">
        <v>420</v>
      </c>
      <c r="E343" s="126"/>
      <c r="F343" s="127">
        <v>30</v>
      </c>
      <c r="G343" s="128">
        <v>139.78</v>
      </c>
      <c r="H343" s="129"/>
      <c r="I343" s="126" t="s">
        <v>421</v>
      </c>
      <c r="J343" s="129" t="s">
        <v>279</v>
      </c>
      <c r="K343" s="130" t="s">
        <v>422</v>
      </c>
      <c r="L343" s="131">
        <v>44338</v>
      </c>
      <c r="M343" s="118">
        <f t="shared" si="13"/>
        <v>4.6593333333333335</v>
      </c>
    </row>
    <row r="344" spans="1:13" ht="45" x14ac:dyDescent="0.25">
      <c r="A344" s="125" t="s">
        <v>274</v>
      </c>
      <c r="B344" s="126" t="s">
        <v>429</v>
      </c>
      <c r="C344" s="126" t="s">
        <v>433</v>
      </c>
      <c r="D344" s="126" t="s">
        <v>430</v>
      </c>
      <c r="E344" s="126" t="s">
        <v>284</v>
      </c>
      <c r="F344" s="127">
        <v>30</v>
      </c>
      <c r="G344" s="128">
        <v>139.78</v>
      </c>
      <c r="H344" s="129"/>
      <c r="I344" s="126" t="s">
        <v>431</v>
      </c>
      <c r="J344" s="129" t="s">
        <v>279</v>
      </c>
      <c r="K344" s="130" t="s">
        <v>434</v>
      </c>
      <c r="L344" s="131">
        <v>44338</v>
      </c>
      <c r="M344" s="118">
        <f t="shared" si="13"/>
        <v>4.6593333333333335</v>
      </c>
    </row>
    <row r="345" spans="1:13" ht="60" x14ac:dyDescent="0.25">
      <c r="A345" s="125" t="s">
        <v>274</v>
      </c>
      <c r="B345" s="126" t="s">
        <v>347</v>
      </c>
      <c r="C345" s="126" t="s">
        <v>330</v>
      </c>
      <c r="D345" s="126" t="s">
        <v>446</v>
      </c>
      <c r="E345" s="126" t="s">
        <v>284</v>
      </c>
      <c r="F345" s="127">
        <v>30</v>
      </c>
      <c r="G345" s="128">
        <v>139.78</v>
      </c>
      <c r="H345" s="129"/>
      <c r="I345" s="126" t="s">
        <v>447</v>
      </c>
      <c r="J345" s="129" t="s">
        <v>448</v>
      </c>
      <c r="K345" s="130" t="s">
        <v>450</v>
      </c>
      <c r="L345" s="131">
        <v>44362</v>
      </c>
      <c r="M345" s="118">
        <f t="shared" si="13"/>
        <v>4.6593333333333335</v>
      </c>
    </row>
    <row r="346" spans="1:13" ht="90" x14ac:dyDescent="0.25">
      <c r="A346" s="125" t="s">
        <v>274</v>
      </c>
      <c r="B346" s="126" t="s">
        <v>347</v>
      </c>
      <c r="C346" s="126" t="s">
        <v>455</v>
      </c>
      <c r="D346" s="126" t="s">
        <v>457</v>
      </c>
      <c r="E346" s="126" t="s">
        <v>284</v>
      </c>
      <c r="F346" s="127">
        <v>30</v>
      </c>
      <c r="G346" s="128">
        <v>139.78</v>
      </c>
      <c r="H346" s="129"/>
      <c r="I346" s="126" t="s">
        <v>447</v>
      </c>
      <c r="J346" s="129" t="s">
        <v>453</v>
      </c>
      <c r="K346" s="130" t="s">
        <v>458</v>
      </c>
      <c r="L346" s="131">
        <v>44377</v>
      </c>
      <c r="M346" s="118">
        <f t="shared" si="13"/>
        <v>4.6593333333333335</v>
      </c>
    </row>
    <row r="347" spans="1:13" ht="60" x14ac:dyDescent="0.25">
      <c r="A347" s="125" t="s">
        <v>274</v>
      </c>
      <c r="B347" s="126" t="s">
        <v>429</v>
      </c>
      <c r="C347" s="126" t="s">
        <v>788</v>
      </c>
      <c r="D347" s="126" t="s">
        <v>430</v>
      </c>
      <c r="E347" s="126" t="s">
        <v>284</v>
      </c>
      <c r="F347" s="127">
        <v>30</v>
      </c>
      <c r="G347" s="128">
        <v>139.78</v>
      </c>
      <c r="H347" s="129"/>
      <c r="I347" s="126" t="s">
        <v>785</v>
      </c>
      <c r="J347" s="129" t="s">
        <v>786</v>
      </c>
      <c r="K347" s="130" t="s">
        <v>789</v>
      </c>
      <c r="L347" s="131">
        <v>44883</v>
      </c>
      <c r="M347" s="118">
        <f t="shared" si="13"/>
        <v>4.6593333333333335</v>
      </c>
    </row>
    <row r="348" spans="1:13" ht="75" x14ac:dyDescent="0.25">
      <c r="A348" s="125" t="s">
        <v>274</v>
      </c>
      <c r="B348" s="126" t="s">
        <v>1086</v>
      </c>
      <c r="C348" s="126" t="s">
        <v>455</v>
      </c>
      <c r="D348" s="126" t="s">
        <v>1087</v>
      </c>
      <c r="E348" s="126" t="s">
        <v>284</v>
      </c>
      <c r="F348" s="127">
        <v>30</v>
      </c>
      <c r="G348" s="128">
        <v>139.78</v>
      </c>
      <c r="H348" s="129"/>
      <c r="I348" s="126" t="s">
        <v>1088</v>
      </c>
      <c r="J348" s="129" t="s">
        <v>1089</v>
      </c>
      <c r="K348" s="130" t="s">
        <v>1090</v>
      </c>
      <c r="L348" s="131">
        <v>45653</v>
      </c>
      <c r="M348" s="118">
        <f t="shared" si="13"/>
        <v>4.6593333333333335</v>
      </c>
    </row>
    <row r="349" spans="1:13" ht="75" x14ac:dyDescent="0.25">
      <c r="A349" s="125" t="s">
        <v>274</v>
      </c>
      <c r="B349" s="126" t="s">
        <v>1086</v>
      </c>
      <c r="C349" s="126" t="s">
        <v>330</v>
      </c>
      <c r="D349" s="126" t="s">
        <v>1087</v>
      </c>
      <c r="E349" s="126" t="s">
        <v>284</v>
      </c>
      <c r="F349" s="127">
        <v>30</v>
      </c>
      <c r="G349" s="128">
        <v>139.78</v>
      </c>
      <c r="H349" s="129"/>
      <c r="I349" s="126" t="s">
        <v>1113</v>
      </c>
      <c r="J349" s="129" t="s">
        <v>1114</v>
      </c>
      <c r="K349" s="130" t="s">
        <v>1115</v>
      </c>
      <c r="L349" s="131">
        <v>44999</v>
      </c>
      <c r="M349" s="118">
        <f t="shared" si="13"/>
        <v>4.6593333333333335</v>
      </c>
    </row>
    <row r="350" spans="1:13" ht="60" x14ac:dyDescent="0.25">
      <c r="A350" s="125" t="s">
        <v>274</v>
      </c>
      <c r="B350" s="126" t="s">
        <v>1192</v>
      </c>
      <c r="C350" s="126" t="s">
        <v>330</v>
      </c>
      <c r="D350" s="126" t="s">
        <v>1193</v>
      </c>
      <c r="E350" s="126" t="s">
        <v>284</v>
      </c>
      <c r="F350" s="127">
        <v>30</v>
      </c>
      <c r="G350" s="128">
        <v>139.78</v>
      </c>
      <c r="H350" s="129"/>
      <c r="I350" s="126" t="s">
        <v>1194</v>
      </c>
      <c r="J350" s="129" t="s">
        <v>1195</v>
      </c>
      <c r="K350" s="130" t="s">
        <v>1197</v>
      </c>
      <c r="L350" s="131">
        <v>46113</v>
      </c>
      <c r="M350" s="118">
        <f t="shared" si="13"/>
        <v>4.6593333333333335</v>
      </c>
    </row>
    <row r="351" spans="1:13" ht="165" x14ac:dyDescent="0.25">
      <c r="A351" s="125" t="s">
        <v>274</v>
      </c>
      <c r="B351" s="126" t="s">
        <v>1000</v>
      </c>
      <c r="C351" s="126" t="s">
        <v>1014</v>
      </c>
      <c r="D351" s="126" t="s">
        <v>1001</v>
      </c>
      <c r="E351" s="126" t="s">
        <v>284</v>
      </c>
      <c r="F351" s="127">
        <v>60</v>
      </c>
      <c r="G351" s="128">
        <v>143.1</v>
      </c>
      <c r="H351" s="129"/>
      <c r="I351" s="126" t="s">
        <v>1002</v>
      </c>
      <c r="J351" s="129" t="s">
        <v>1200</v>
      </c>
      <c r="K351" s="130" t="s">
        <v>1015</v>
      </c>
      <c r="L351" s="131">
        <v>46147</v>
      </c>
      <c r="M351" s="118">
        <f>G351/F351*2</f>
        <v>4.7699999999999996</v>
      </c>
    </row>
    <row r="352" spans="1:13" ht="165" x14ac:dyDescent="0.25">
      <c r="A352" s="125" t="s">
        <v>274</v>
      </c>
      <c r="B352" s="126" t="s">
        <v>1000</v>
      </c>
      <c r="C352" s="126" t="s">
        <v>1006</v>
      </c>
      <c r="D352" s="126" t="s">
        <v>1001</v>
      </c>
      <c r="E352" s="126" t="s">
        <v>284</v>
      </c>
      <c r="F352" s="127">
        <v>60</v>
      </c>
      <c r="G352" s="128">
        <v>143.1</v>
      </c>
      <c r="H352" s="129"/>
      <c r="I352" s="126" t="s">
        <v>1002</v>
      </c>
      <c r="J352" s="129" t="s">
        <v>1200</v>
      </c>
      <c r="K352" s="130" t="s">
        <v>1007</v>
      </c>
      <c r="L352" s="131">
        <v>46147</v>
      </c>
      <c r="M352" s="118">
        <f>G352/F352*2</f>
        <v>4.7699999999999996</v>
      </c>
    </row>
    <row r="353" spans="1:13" ht="75" x14ac:dyDescent="0.25">
      <c r="A353" s="125" t="s">
        <v>274</v>
      </c>
      <c r="B353" s="126" t="s">
        <v>274</v>
      </c>
      <c r="C353" s="126" t="s">
        <v>380</v>
      </c>
      <c r="D353" s="126" t="s">
        <v>473</v>
      </c>
      <c r="E353" s="126" t="s">
        <v>284</v>
      </c>
      <c r="F353" s="127">
        <v>10</v>
      </c>
      <c r="G353" s="128">
        <v>48.11</v>
      </c>
      <c r="H353" s="129"/>
      <c r="I353" s="126" t="s">
        <v>474</v>
      </c>
      <c r="J353" s="129" t="s">
        <v>475</v>
      </c>
      <c r="K353" s="130" t="s">
        <v>539</v>
      </c>
      <c r="L353" s="131">
        <v>44475</v>
      </c>
      <c r="M353" s="118">
        <f t="shared" ref="M353:M368" si="14">G353/F353</f>
        <v>4.8109999999999999</v>
      </c>
    </row>
    <row r="354" spans="1:13" ht="75" x14ac:dyDescent="0.25">
      <c r="A354" s="125" t="s">
        <v>274</v>
      </c>
      <c r="B354" s="126" t="s">
        <v>274</v>
      </c>
      <c r="C354" s="126" t="s">
        <v>317</v>
      </c>
      <c r="D354" s="126" t="s">
        <v>473</v>
      </c>
      <c r="E354" s="126" t="s">
        <v>284</v>
      </c>
      <c r="F354" s="127">
        <v>20</v>
      </c>
      <c r="G354" s="128">
        <v>96.23</v>
      </c>
      <c r="H354" s="129"/>
      <c r="I354" s="126" t="s">
        <v>474</v>
      </c>
      <c r="J354" s="129" t="s">
        <v>475</v>
      </c>
      <c r="K354" s="130" t="s">
        <v>541</v>
      </c>
      <c r="L354" s="131">
        <v>44475</v>
      </c>
      <c r="M354" s="118">
        <f t="shared" si="14"/>
        <v>4.8115000000000006</v>
      </c>
    </row>
    <row r="355" spans="1:13" ht="60" x14ac:dyDescent="0.25">
      <c r="A355" s="125" t="s">
        <v>274</v>
      </c>
      <c r="B355" s="126" t="s">
        <v>1092</v>
      </c>
      <c r="C355" s="126" t="s">
        <v>330</v>
      </c>
      <c r="D355" s="126" t="s">
        <v>1093</v>
      </c>
      <c r="E355" s="126" t="s">
        <v>284</v>
      </c>
      <c r="F355" s="127">
        <v>30</v>
      </c>
      <c r="G355" s="128">
        <v>144.35</v>
      </c>
      <c r="H355" s="129"/>
      <c r="I355" s="126" t="s">
        <v>1094</v>
      </c>
      <c r="J355" s="129" t="s">
        <v>1095</v>
      </c>
      <c r="K355" s="130" t="s">
        <v>1096</v>
      </c>
      <c r="L355" s="131">
        <v>45698</v>
      </c>
      <c r="M355" s="118">
        <f t="shared" si="14"/>
        <v>4.8116666666666665</v>
      </c>
    </row>
    <row r="356" spans="1:13" ht="45" x14ac:dyDescent="0.25">
      <c r="A356" s="125" t="s">
        <v>274</v>
      </c>
      <c r="B356" s="126" t="s">
        <v>347</v>
      </c>
      <c r="C356" s="126" t="s">
        <v>348</v>
      </c>
      <c r="D356" s="126" t="s">
        <v>349</v>
      </c>
      <c r="E356" s="126" t="s">
        <v>284</v>
      </c>
      <c r="F356" s="127">
        <v>30</v>
      </c>
      <c r="G356" s="128">
        <v>144.37</v>
      </c>
      <c r="H356" s="129"/>
      <c r="I356" s="126" t="s">
        <v>350</v>
      </c>
      <c r="J356" s="129" t="s">
        <v>279</v>
      </c>
      <c r="K356" s="130" t="s">
        <v>351</v>
      </c>
      <c r="L356" s="131">
        <v>44338</v>
      </c>
      <c r="M356" s="118">
        <f t="shared" si="14"/>
        <v>4.8123333333333331</v>
      </c>
    </row>
    <row r="357" spans="1:13" ht="60" x14ac:dyDescent="0.25">
      <c r="A357" s="125" t="s">
        <v>274</v>
      </c>
      <c r="B357" s="126" t="s">
        <v>369</v>
      </c>
      <c r="C357" s="126" t="s">
        <v>370</v>
      </c>
      <c r="D357" s="126" t="s">
        <v>371</v>
      </c>
      <c r="E357" s="126" t="s">
        <v>284</v>
      </c>
      <c r="F357" s="127">
        <v>30</v>
      </c>
      <c r="G357" s="128">
        <v>144.37</v>
      </c>
      <c r="H357" s="129"/>
      <c r="I357" s="126" t="s">
        <v>372</v>
      </c>
      <c r="J357" s="129" t="s">
        <v>279</v>
      </c>
      <c r="K357" s="130" t="s">
        <v>373</v>
      </c>
      <c r="L357" s="131">
        <v>44338</v>
      </c>
      <c r="M357" s="118">
        <f t="shared" si="14"/>
        <v>4.8123333333333331</v>
      </c>
    </row>
    <row r="358" spans="1:13" ht="90" x14ac:dyDescent="0.25">
      <c r="A358" s="125" t="s">
        <v>274</v>
      </c>
      <c r="B358" s="126" t="s">
        <v>347</v>
      </c>
      <c r="C358" s="126" t="s">
        <v>455</v>
      </c>
      <c r="D358" s="126" t="s">
        <v>452</v>
      </c>
      <c r="E358" s="126" t="s">
        <v>284</v>
      </c>
      <c r="F358" s="127">
        <v>30</v>
      </c>
      <c r="G358" s="128">
        <v>144.37</v>
      </c>
      <c r="H358" s="129"/>
      <c r="I358" s="126" t="s">
        <v>447</v>
      </c>
      <c r="J358" s="129" t="s">
        <v>453</v>
      </c>
      <c r="K358" s="130" t="s">
        <v>456</v>
      </c>
      <c r="L358" s="131">
        <v>44377</v>
      </c>
      <c r="M358" s="118">
        <f t="shared" si="14"/>
        <v>4.8123333333333331</v>
      </c>
    </row>
    <row r="359" spans="1:13" ht="75" x14ac:dyDescent="0.25">
      <c r="A359" s="125" t="s">
        <v>274</v>
      </c>
      <c r="B359" s="126" t="s">
        <v>274</v>
      </c>
      <c r="C359" s="126" t="s">
        <v>477</v>
      </c>
      <c r="D359" s="126" t="s">
        <v>473</v>
      </c>
      <c r="E359" s="126" t="s">
        <v>284</v>
      </c>
      <c r="F359" s="127">
        <v>30</v>
      </c>
      <c r="G359" s="128">
        <v>144.37</v>
      </c>
      <c r="H359" s="129"/>
      <c r="I359" s="126" t="s">
        <v>474</v>
      </c>
      <c r="J359" s="129" t="s">
        <v>475</v>
      </c>
      <c r="K359" s="130" t="s">
        <v>478</v>
      </c>
      <c r="L359" s="131">
        <v>44475</v>
      </c>
      <c r="M359" s="118">
        <f t="shared" si="14"/>
        <v>4.8123333333333331</v>
      </c>
    </row>
    <row r="360" spans="1:13" ht="75" x14ac:dyDescent="0.25">
      <c r="A360" s="125" t="s">
        <v>274</v>
      </c>
      <c r="B360" s="126" t="s">
        <v>274</v>
      </c>
      <c r="C360" s="126" t="s">
        <v>276</v>
      </c>
      <c r="D360" s="126" t="s">
        <v>473</v>
      </c>
      <c r="E360" s="126" t="s">
        <v>284</v>
      </c>
      <c r="F360" s="127">
        <v>30</v>
      </c>
      <c r="G360" s="128">
        <v>144.37</v>
      </c>
      <c r="H360" s="129"/>
      <c r="I360" s="126" t="s">
        <v>474</v>
      </c>
      <c r="J360" s="129" t="s">
        <v>475</v>
      </c>
      <c r="K360" s="130" t="s">
        <v>540</v>
      </c>
      <c r="L360" s="131">
        <v>44475</v>
      </c>
      <c r="M360" s="118">
        <f t="shared" si="14"/>
        <v>4.8123333333333331</v>
      </c>
    </row>
    <row r="361" spans="1:13" ht="75" x14ac:dyDescent="0.25">
      <c r="A361" s="125" t="s">
        <v>274</v>
      </c>
      <c r="B361" s="126" t="s">
        <v>791</v>
      </c>
      <c r="C361" s="126" t="s">
        <v>593</v>
      </c>
      <c r="D361" s="126" t="s">
        <v>473</v>
      </c>
      <c r="E361" s="126" t="s">
        <v>284</v>
      </c>
      <c r="F361" s="127">
        <v>30</v>
      </c>
      <c r="G361" s="128">
        <v>144.37</v>
      </c>
      <c r="H361" s="129"/>
      <c r="I361" s="126" t="s">
        <v>474</v>
      </c>
      <c r="J361" s="129" t="s">
        <v>792</v>
      </c>
      <c r="K361" s="130" t="s">
        <v>796</v>
      </c>
      <c r="L361" s="131">
        <v>44938</v>
      </c>
      <c r="M361" s="118">
        <f t="shared" si="14"/>
        <v>4.8123333333333331</v>
      </c>
    </row>
    <row r="362" spans="1:13" ht="75" x14ac:dyDescent="0.25">
      <c r="A362" s="125" t="s">
        <v>274</v>
      </c>
      <c r="B362" s="126" t="s">
        <v>791</v>
      </c>
      <c r="C362" s="126" t="s">
        <v>467</v>
      </c>
      <c r="D362" s="126" t="s">
        <v>813</v>
      </c>
      <c r="E362" s="126" t="s">
        <v>284</v>
      </c>
      <c r="F362" s="127">
        <v>30</v>
      </c>
      <c r="G362" s="128">
        <v>144.37</v>
      </c>
      <c r="H362" s="129"/>
      <c r="I362" s="126" t="s">
        <v>474</v>
      </c>
      <c r="J362" s="129" t="s">
        <v>814</v>
      </c>
      <c r="K362" s="130" t="s">
        <v>817</v>
      </c>
      <c r="L362" s="131">
        <v>44971</v>
      </c>
      <c r="M362" s="118">
        <f t="shared" si="14"/>
        <v>4.8123333333333331</v>
      </c>
    </row>
    <row r="363" spans="1:13" ht="75" x14ac:dyDescent="0.25">
      <c r="A363" s="125" t="s">
        <v>274</v>
      </c>
      <c r="B363" s="126" t="s">
        <v>791</v>
      </c>
      <c r="C363" s="126" t="s">
        <v>467</v>
      </c>
      <c r="D363" s="126" t="s">
        <v>827</v>
      </c>
      <c r="E363" s="126" t="s">
        <v>284</v>
      </c>
      <c r="F363" s="127">
        <v>30</v>
      </c>
      <c r="G363" s="128">
        <v>144.37</v>
      </c>
      <c r="H363" s="129"/>
      <c r="I363" s="126" t="s">
        <v>474</v>
      </c>
      <c r="J363" s="129" t="s">
        <v>828</v>
      </c>
      <c r="K363" s="130" t="s">
        <v>831</v>
      </c>
      <c r="L363" s="131">
        <v>44937</v>
      </c>
      <c r="M363" s="118">
        <f t="shared" si="14"/>
        <v>4.8123333333333331</v>
      </c>
    </row>
    <row r="364" spans="1:13" ht="75" x14ac:dyDescent="0.25">
      <c r="A364" s="125" t="s">
        <v>274</v>
      </c>
      <c r="B364" s="126" t="s">
        <v>791</v>
      </c>
      <c r="C364" s="126" t="s">
        <v>593</v>
      </c>
      <c r="D364" s="126" t="s">
        <v>473</v>
      </c>
      <c r="E364" s="126" t="s">
        <v>284</v>
      </c>
      <c r="F364" s="127">
        <v>30</v>
      </c>
      <c r="G364" s="128">
        <v>144.37</v>
      </c>
      <c r="H364" s="129"/>
      <c r="I364" s="126" t="s">
        <v>859</v>
      </c>
      <c r="J364" s="129" t="s">
        <v>860</v>
      </c>
      <c r="K364" s="130" t="s">
        <v>864</v>
      </c>
      <c r="L364" s="131">
        <v>45103</v>
      </c>
      <c r="M364" s="118">
        <f t="shared" si="14"/>
        <v>4.8123333333333331</v>
      </c>
    </row>
    <row r="365" spans="1:13" ht="75" x14ac:dyDescent="0.25">
      <c r="A365" s="125" t="s">
        <v>274</v>
      </c>
      <c r="B365" s="126" t="s">
        <v>791</v>
      </c>
      <c r="C365" s="126" t="s">
        <v>593</v>
      </c>
      <c r="D365" s="126" t="s">
        <v>813</v>
      </c>
      <c r="E365" s="126" t="s">
        <v>284</v>
      </c>
      <c r="F365" s="127">
        <v>30</v>
      </c>
      <c r="G365" s="128">
        <v>144.37</v>
      </c>
      <c r="H365" s="129"/>
      <c r="I365" s="126" t="s">
        <v>859</v>
      </c>
      <c r="J365" s="129" t="s">
        <v>867</v>
      </c>
      <c r="K365" s="130" t="s">
        <v>871</v>
      </c>
      <c r="L365" s="131">
        <v>45120</v>
      </c>
      <c r="M365" s="118">
        <f t="shared" si="14"/>
        <v>4.8123333333333331</v>
      </c>
    </row>
    <row r="366" spans="1:13" ht="75" x14ac:dyDescent="0.25">
      <c r="A366" s="125" t="s">
        <v>274</v>
      </c>
      <c r="B366" s="126" t="s">
        <v>791</v>
      </c>
      <c r="C366" s="126" t="s">
        <v>593</v>
      </c>
      <c r="D366" s="126" t="s">
        <v>827</v>
      </c>
      <c r="E366" s="126" t="s">
        <v>284</v>
      </c>
      <c r="F366" s="127">
        <v>30</v>
      </c>
      <c r="G366" s="128">
        <v>144.37</v>
      </c>
      <c r="H366" s="129"/>
      <c r="I366" s="126" t="s">
        <v>859</v>
      </c>
      <c r="J366" s="129" t="s">
        <v>867</v>
      </c>
      <c r="K366" s="130" t="s">
        <v>877</v>
      </c>
      <c r="L366" s="131">
        <v>45120</v>
      </c>
      <c r="M366" s="118">
        <f t="shared" si="14"/>
        <v>4.8123333333333331</v>
      </c>
    </row>
    <row r="367" spans="1:13" ht="75" x14ac:dyDescent="0.25">
      <c r="A367" s="125" t="s">
        <v>274</v>
      </c>
      <c r="B367" s="126" t="s">
        <v>791</v>
      </c>
      <c r="C367" s="126" t="s">
        <v>593</v>
      </c>
      <c r="D367" s="126" t="s">
        <v>880</v>
      </c>
      <c r="E367" s="126" t="s">
        <v>284</v>
      </c>
      <c r="F367" s="127">
        <v>30</v>
      </c>
      <c r="G367" s="128">
        <v>144.37</v>
      </c>
      <c r="H367" s="129"/>
      <c r="I367" s="126" t="s">
        <v>859</v>
      </c>
      <c r="J367" s="129" t="s">
        <v>881</v>
      </c>
      <c r="K367" s="130" t="s">
        <v>885</v>
      </c>
      <c r="L367" s="131">
        <v>45197</v>
      </c>
      <c r="M367" s="118">
        <f t="shared" si="14"/>
        <v>4.8123333333333331</v>
      </c>
    </row>
    <row r="368" spans="1:13" ht="75" x14ac:dyDescent="0.25">
      <c r="A368" s="125" t="s">
        <v>274</v>
      </c>
      <c r="B368" s="126" t="s">
        <v>274</v>
      </c>
      <c r="C368" s="126" t="s">
        <v>276</v>
      </c>
      <c r="D368" s="126" t="s">
        <v>946</v>
      </c>
      <c r="E368" s="126" t="s">
        <v>284</v>
      </c>
      <c r="F368" s="127">
        <v>30</v>
      </c>
      <c r="G368" s="128">
        <v>144.37</v>
      </c>
      <c r="H368" s="129"/>
      <c r="I368" s="126" t="s">
        <v>947</v>
      </c>
      <c r="J368" s="129" t="s">
        <v>948</v>
      </c>
      <c r="K368" s="130" t="s">
        <v>949</v>
      </c>
      <c r="L368" s="131">
        <v>45103</v>
      </c>
      <c r="M368" s="118">
        <f t="shared" si="14"/>
        <v>4.8123333333333331</v>
      </c>
    </row>
    <row r="369" spans="1:13" ht="165" x14ac:dyDescent="0.25">
      <c r="A369" s="125" t="s">
        <v>274</v>
      </c>
      <c r="B369" s="126" t="s">
        <v>1000</v>
      </c>
      <c r="C369" s="126" t="s">
        <v>546</v>
      </c>
      <c r="D369" s="126" t="s">
        <v>1001</v>
      </c>
      <c r="E369" s="126" t="s">
        <v>284</v>
      </c>
      <c r="F369" s="127">
        <v>30</v>
      </c>
      <c r="G369" s="128">
        <v>72.8</v>
      </c>
      <c r="H369" s="129"/>
      <c r="I369" s="126" t="s">
        <v>1002</v>
      </c>
      <c r="J369" s="129" t="s">
        <v>1106</v>
      </c>
      <c r="K369" s="130" t="s">
        <v>1005</v>
      </c>
      <c r="L369" s="131">
        <v>45751</v>
      </c>
      <c r="M369" s="118">
        <f>G369/F369*2</f>
        <v>4.8533333333333335</v>
      </c>
    </row>
    <row r="370" spans="1:13" ht="105" x14ac:dyDescent="0.25">
      <c r="A370" s="125" t="s">
        <v>274</v>
      </c>
      <c r="B370" s="126" t="s">
        <v>274</v>
      </c>
      <c r="C370" s="126" t="s">
        <v>810</v>
      </c>
      <c r="D370" s="126" t="s">
        <v>800</v>
      </c>
      <c r="E370" s="126" t="s">
        <v>284</v>
      </c>
      <c r="F370" s="127">
        <v>20</v>
      </c>
      <c r="G370" s="128">
        <v>48.8</v>
      </c>
      <c r="H370" s="129"/>
      <c r="I370" s="126" t="s">
        <v>801</v>
      </c>
      <c r="J370" s="129" t="s">
        <v>802</v>
      </c>
      <c r="K370" s="130" t="s">
        <v>811</v>
      </c>
      <c r="L370" s="131">
        <v>44966</v>
      </c>
      <c r="M370" s="118">
        <f>G370/F370*2</f>
        <v>4.88</v>
      </c>
    </row>
    <row r="371" spans="1:13" ht="75" x14ac:dyDescent="0.25">
      <c r="A371" s="125" t="s">
        <v>274</v>
      </c>
      <c r="B371" s="126" t="s">
        <v>274</v>
      </c>
      <c r="C371" s="126" t="s">
        <v>276</v>
      </c>
      <c r="D371" s="126" t="s">
        <v>946</v>
      </c>
      <c r="E371" s="126" t="s">
        <v>284</v>
      </c>
      <c r="F371" s="127">
        <v>30</v>
      </c>
      <c r="G371" s="128">
        <v>150.15</v>
      </c>
      <c r="H371" s="129"/>
      <c r="I371" s="126" t="s">
        <v>947</v>
      </c>
      <c r="J371" s="129" t="s">
        <v>951</v>
      </c>
      <c r="K371" s="130" t="s">
        <v>953</v>
      </c>
      <c r="L371" s="131">
        <v>45348</v>
      </c>
      <c r="M371" s="118">
        <f t="shared" ref="M371:M387" si="15">G371/F371</f>
        <v>5.0049999999999999</v>
      </c>
    </row>
    <row r="372" spans="1:13" ht="75" x14ac:dyDescent="0.25">
      <c r="A372" s="125" t="s">
        <v>274</v>
      </c>
      <c r="B372" s="126" t="s">
        <v>1018</v>
      </c>
      <c r="C372" s="126" t="s">
        <v>330</v>
      </c>
      <c r="D372" s="126" t="s">
        <v>1019</v>
      </c>
      <c r="E372" s="126" t="s">
        <v>284</v>
      </c>
      <c r="F372" s="127">
        <v>30</v>
      </c>
      <c r="G372" s="128">
        <v>150.63</v>
      </c>
      <c r="H372" s="129"/>
      <c r="I372" s="126" t="s">
        <v>1020</v>
      </c>
      <c r="J372" s="129" t="s">
        <v>1021</v>
      </c>
      <c r="K372" s="130" t="s">
        <v>1022</v>
      </c>
      <c r="L372" s="131">
        <v>45419</v>
      </c>
      <c r="M372" s="118">
        <f t="shared" si="15"/>
        <v>5.0209999999999999</v>
      </c>
    </row>
    <row r="373" spans="1:13" ht="75" x14ac:dyDescent="0.25">
      <c r="A373" s="125" t="s">
        <v>274</v>
      </c>
      <c r="B373" s="126" t="s">
        <v>274</v>
      </c>
      <c r="C373" s="126" t="s">
        <v>276</v>
      </c>
      <c r="D373" s="126" t="s">
        <v>946</v>
      </c>
      <c r="E373" s="126" t="s">
        <v>284</v>
      </c>
      <c r="F373" s="127">
        <v>30</v>
      </c>
      <c r="G373" s="128">
        <v>150.63</v>
      </c>
      <c r="H373" s="129"/>
      <c r="I373" s="126" t="s">
        <v>947</v>
      </c>
      <c r="J373" s="129" t="s">
        <v>1105</v>
      </c>
      <c r="K373" s="130" t="s">
        <v>953</v>
      </c>
      <c r="L373" s="131">
        <v>45749</v>
      </c>
      <c r="M373" s="118">
        <f t="shared" si="15"/>
        <v>5.0209999999999999</v>
      </c>
    </row>
    <row r="374" spans="1:13" ht="60" x14ac:dyDescent="0.25">
      <c r="A374" s="125" t="s">
        <v>274</v>
      </c>
      <c r="B374" s="126" t="s">
        <v>1124</v>
      </c>
      <c r="C374" s="126" t="s">
        <v>433</v>
      </c>
      <c r="D374" s="126" t="s">
        <v>227</v>
      </c>
      <c r="E374" s="126" t="s">
        <v>284</v>
      </c>
      <c r="F374" s="127">
        <v>30</v>
      </c>
      <c r="G374" s="128">
        <v>150.63</v>
      </c>
      <c r="H374" s="129"/>
      <c r="I374" s="126" t="s">
        <v>1125</v>
      </c>
      <c r="J374" s="129" t="s">
        <v>1126</v>
      </c>
      <c r="K374" s="130" t="s">
        <v>1127</v>
      </c>
      <c r="L374" s="131">
        <v>45855</v>
      </c>
      <c r="M374" s="118">
        <f t="shared" si="15"/>
        <v>5.0209999999999999</v>
      </c>
    </row>
    <row r="375" spans="1:13" ht="60" x14ac:dyDescent="0.25">
      <c r="A375" s="125" t="s">
        <v>274</v>
      </c>
      <c r="B375" s="126" t="s">
        <v>1124</v>
      </c>
      <c r="C375" s="126" t="s">
        <v>276</v>
      </c>
      <c r="D375" s="126" t="s">
        <v>227</v>
      </c>
      <c r="E375" s="126" t="s">
        <v>284</v>
      </c>
      <c r="F375" s="127">
        <v>30</v>
      </c>
      <c r="G375" s="128">
        <v>150.63</v>
      </c>
      <c r="H375" s="129"/>
      <c r="I375" s="126" t="s">
        <v>1125</v>
      </c>
      <c r="J375" s="129" t="s">
        <v>1126</v>
      </c>
      <c r="K375" s="130" t="s">
        <v>1128</v>
      </c>
      <c r="L375" s="131">
        <v>45855</v>
      </c>
      <c r="M375" s="118">
        <f t="shared" si="15"/>
        <v>5.0209999999999999</v>
      </c>
    </row>
    <row r="376" spans="1:13" ht="60" x14ac:dyDescent="0.25">
      <c r="A376" s="125" t="s">
        <v>274</v>
      </c>
      <c r="B376" s="126" t="s">
        <v>1124</v>
      </c>
      <c r="C376" s="126" t="s">
        <v>1129</v>
      </c>
      <c r="D376" s="126" t="s">
        <v>227</v>
      </c>
      <c r="E376" s="126" t="s">
        <v>284</v>
      </c>
      <c r="F376" s="127">
        <v>60</v>
      </c>
      <c r="G376" s="128">
        <v>301.26</v>
      </c>
      <c r="H376" s="129"/>
      <c r="I376" s="126" t="s">
        <v>1125</v>
      </c>
      <c r="J376" s="129" t="s">
        <v>1126</v>
      </c>
      <c r="K376" s="130" t="s">
        <v>1130</v>
      </c>
      <c r="L376" s="131">
        <v>45855</v>
      </c>
      <c r="M376" s="118">
        <f t="shared" si="15"/>
        <v>5.0209999999999999</v>
      </c>
    </row>
    <row r="377" spans="1:13" ht="60" x14ac:dyDescent="0.25">
      <c r="A377" s="125" t="s">
        <v>274</v>
      </c>
      <c r="B377" s="126" t="s">
        <v>1124</v>
      </c>
      <c r="C377" s="126" t="s">
        <v>393</v>
      </c>
      <c r="D377" s="126" t="s">
        <v>227</v>
      </c>
      <c r="E377" s="126" t="s">
        <v>284</v>
      </c>
      <c r="F377" s="127">
        <v>60</v>
      </c>
      <c r="G377" s="128">
        <v>301.26</v>
      </c>
      <c r="H377" s="129"/>
      <c r="I377" s="126" t="s">
        <v>1125</v>
      </c>
      <c r="J377" s="129" t="s">
        <v>1126</v>
      </c>
      <c r="K377" s="130" t="s">
        <v>1131</v>
      </c>
      <c r="L377" s="131">
        <v>45855</v>
      </c>
      <c r="M377" s="118">
        <f t="shared" si="15"/>
        <v>5.0209999999999999</v>
      </c>
    </row>
    <row r="378" spans="1:13" ht="60" x14ac:dyDescent="0.25">
      <c r="A378" s="125" t="s">
        <v>274</v>
      </c>
      <c r="B378" s="126" t="s">
        <v>1124</v>
      </c>
      <c r="C378" s="126" t="s">
        <v>1132</v>
      </c>
      <c r="D378" s="126" t="s">
        <v>227</v>
      </c>
      <c r="E378" s="126" t="s">
        <v>284</v>
      </c>
      <c r="F378" s="127">
        <v>90</v>
      </c>
      <c r="G378" s="128">
        <v>451.89</v>
      </c>
      <c r="H378" s="129"/>
      <c r="I378" s="126" t="s">
        <v>1125</v>
      </c>
      <c r="J378" s="129" t="s">
        <v>1126</v>
      </c>
      <c r="K378" s="130" t="s">
        <v>1133</v>
      </c>
      <c r="L378" s="131">
        <v>45855</v>
      </c>
      <c r="M378" s="118">
        <f t="shared" si="15"/>
        <v>5.0209999999999999</v>
      </c>
    </row>
    <row r="379" spans="1:13" ht="60" x14ac:dyDescent="0.25">
      <c r="A379" s="125" t="s">
        <v>274</v>
      </c>
      <c r="B379" s="126" t="s">
        <v>1124</v>
      </c>
      <c r="C379" s="126" t="s">
        <v>413</v>
      </c>
      <c r="D379" s="126" t="s">
        <v>227</v>
      </c>
      <c r="E379" s="126" t="s">
        <v>284</v>
      </c>
      <c r="F379" s="127">
        <v>90</v>
      </c>
      <c r="G379" s="128">
        <v>451.89</v>
      </c>
      <c r="H379" s="129"/>
      <c r="I379" s="126" t="s">
        <v>1125</v>
      </c>
      <c r="J379" s="129" t="s">
        <v>1126</v>
      </c>
      <c r="K379" s="130" t="s">
        <v>1134</v>
      </c>
      <c r="L379" s="131">
        <v>45855</v>
      </c>
      <c r="M379" s="118">
        <f t="shared" si="15"/>
        <v>5.0209999999999999</v>
      </c>
    </row>
    <row r="380" spans="1:13" ht="60" x14ac:dyDescent="0.25">
      <c r="A380" s="125" t="s">
        <v>274</v>
      </c>
      <c r="B380" s="126" t="s">
        <v>1124</v>
      </c>
      <c r="C380" s="126" t="s">
        <v>433</v>
      </c>
      <c r="D380" s="126" t="s">
        <v>227</v>
      </c>
      <c r="E380" s="126" t="s">
        <v>284</v>
      </c>
      <c r="F380" s="127">
        <v>30</v>
      </c>
      <c r="G380" s="128">
        <v>150.63</v>
      </c>
      <c r="H380" s="129"/>
      <c r="I380" s="126" t="s">
        <v>1125</v>
      </c>
      <c r="J380" s="129" t="s">
        <v>1126</v>
      </c>
      <c r="K380" s="130" t="s">
        <v>1135</v>
      </c>
      <c r="L380" s="131">
        <v>45855</v>
      </c>
      <c r="M380" s="118">
        <f t="shared" si="15"/>
        <v>5.0209999999999999</v>
      </c>
    </row>
    <row r="381" spans="1:13" ht="60" x14ac:dyDescent="0.25">
      <c r="A381" s="125" t="s">
        <v>274</v>
      </c>
      <c r="B381" s="126" t="s">
        <v>1124</v>
      </c>
      <c r="C381" s="126" t="s">
        <v>276</v>
      </c>
      <c r="D381" s="126" t="s">
        <v>227</v>
      </c>
      <c r="E381" s="126" t="s">
        <v>284</v>
      </c>
      <c r="F381" s="127">
        <v>30</v>
      </c>
      <c r="G381" s="128">
        <v>150.63</v>
      </c>
      <c r="H381" s="129"/>
      <c r="I381" s="126" t="s">
        <v>1125</v>
      </c>
      <c r="J381" s="129" t="s">
        <v>1126</v>
      </c>
      <c r="K381" s="130" t="s">
        <v>1136</v>
      </c>
      <c r="L381" s="131">
        <v>45855</v>
      </c>
      <c r="M381" s="118">
        <f t="shared" si="15"/>
        <v>5.0209999999999999</v>
      </c>
    </row>
    <row r="382" spans="1:13" ht="60" x14ac:dyDescent="0.25">
      <c r="A382" s="125" t="s">
        <v>274</v>
      </c>
      <c r="B382" s="126" t="s">
        <v>1124</v>
      </c>
      <c r="C382" s="126" t="s">
        <v>1129</v>
      </c>
      <c r="D382" s="126" t="s">
        <v>227</v>
      </c>
      <c r="E382" s="126" t="s">
        <v>284</v>
      </c>
      <c r="F382" s="127">
        <v>60</v>
      </c>
      <c r="G382" s="128">
        <v>301.26</v>
      </c>
      <c r="H382" s="129"/>
      <c r="I382" s="126" t="s">
        <v>1125</v>
      </c>
      <c r="J382" s="129" t="s">
        <v>1126</v>
      </c>
      <c r="K382" s="130" t="s">
        <v>1137</v>
      </c>
      <c r="L382" s="131">
        <v>45855</v>
      </c>
      <c r="M382" s="118">
        <f t="shared" si="15"/>
        <v>5.0209999999999999</v>
      </c>
    </row>
    <row r="383" spans="1:13" ht="60" x14ac:dyDescent="0.25">
      <c r="A383" s="125" t="s">
        <v>274</v>
      </c>
      <c r="B383" s="126" t="s">
        <v>1124</v>
      </c>
      <c r="C383" s="126" t="s">
        <v>393</v>
      </c>
      <c r="D383" s="126" t="s">
        <v>227</v>
      </c>
      <c r="E383" s="126" t="s">
        <v>284</v>
      </c>
      <c r="F383" s="127">
        <v>60</v>
      </c>
      <c r="G383" s="128">
        <v>301.26</v>
      </c>
      <c r="H383" s="129"/>
      <c r="I383" s="126" t="s">
        <v>1125</v>
      </c>
      <c r="J383" s="129" t="s">
        <v>1126</v>
      </c>
      <c r="K383" s="130" t="s">
        <v>1138</v>
      </c>
      <c r="L383" s="131">
        <v>45855</v>
      </c>
      <c r="M383" s="118">
        <f t="shared" si="15"/>
        <v>5.0209999999999999</v>
      </c>
    </row>
    <row r="384" spans="1:13" ht="60" x14ac:dyDescent="0.25">
      <c r="A384" s="125" t="s">
        <v>274</v>
      </c>
      <c r="B384" s="126" t="s">
        <v>1124</v>
      </c>
      <c r="C384" s="126" t="s">
        <v>1132</v>
      </c>
      <c r="D384" s="126" t="s">
        <v>227</v>
      </c>
      <c r="E384" s="126" t="s">
        <v>284</v>
      </c>
      <c r="F384" s="127">
        <v>90</v>
      </c>
      <c r="G384" s="128">
        <v>451.89</v>
      </c>
      <c r="H384" s="129"/>
      <c r="I384" s="126" t="s">
        <v>1125</v>
      </c>
      <c r="J384" s="129" t="s">
        <v>1126</v>
      </c>
      <c r="K384" s="130" t="s">
        <v>1139</v>
      </c>
      <c r="L384" s="131">
        <v>45855</v>
      </c>
      <c r="M384" s="118">
        <f t="shared" si="15"/>
        <v>5.0209999999999999</v>
      </c>
    </row>
    <row r="385" spans="1:13" ht="60" x14ac:dyDescent="0.25">
      <c r="A385" s="125" t="s">
        <v>274</v>
      </c>
      <c r="B385" s="126" t="s">
        <v>1124</v>
      </c>
      <c r="C385" s="126" t="s">
        <v>413</v>
      </c>
      <c r="D385" s="126" t="s">
        <v>227</v>
      </c>
      <c r="E385" s="126" t="s">
        <v>284</v>
      </c>
      <c r="F385" s="127">
        <v>90</v>
      </c>
      <c r="G385" s="128">
        <v>451.89</v>
      </c>
      <c r="H385" s="129"/>
      <c r="I385" s="126" t="s">
        <v>1125</v>
      </c>
      <c r="J385" s="129" t="s">
        <v>1126</v>
      </c>
      <c r="K385" s="130" t="s">
        <v>1140</v>
      </c>
      <c r="L385" s="131">
        <v>45855</v>
      </c>
      <c r="M385" s="118">
        <f t="shared" si="15"/>
        <v>5.0209999999999999</v>
      </c>
    </row>
    <row r="386" spans="1:13" ht="75" x14ac:dyDescent="0.25">
      <c r="A386" s="125" t="s">
        <v>274</v>
      </c>
      <c r="B386" s="126" t="s">
        <v>274</v>
      </c>
      <c r="C386" s="126" t="s">
        <v>276</v>
      </c>
      <c r="D386" s="126" t="s">
        <v>946</v>
      </c>
      <c r="E386" s="126" t="s">
        <v>284</v>
      </c>
      <c r="F386" s="127">
        <v>30</v>
      </c>
      <c r="G386" s="128">
        <v>150.63</v>
      </c>
      <c r="H386" s="129"/>
      <c r="I386" s="126" t="s">
        <v>1148</v>
      </c>
      <c r="J386" s="129" t="s">
        <v>1149</v>
      </c>
      <c r="K386" s="130" t="s">
        <v>1150</v>
      </c>
      <c r="L386" s="131">
        <v>45868</v>
      </c>
      <c r="M386" s="118">
        <f t="shared" si="15"/>
        <v>5.0209999999999999</v>
      </c>
    </row>
    <row r="387" spans="1:13" ht="75" x14ac:dyDescent="0.25">
      <c r="A387" s="125" t="s">
        <v>274</v>
      </c>
      <c r="B387" s="126" t="s">
        <v>1018</v>
      </c>
      <c r="C387" s="126" t="s">
        <v>1189</v>
      </c>
      <c r="D387" s="126" t="s">
        <v>1019</v>
      </c>
      <c r="E387" s="126" t="s">
        <v>284</v>
      </c>
      <c r="F387" s="127">
        <v>90</v>
      </c>
      <c r="G387" s="128">
        <v>451.89</v>
      </c>
      <c r="H387" s="129"/>
      <c r="I387" s="126" t="s">
        <v>1020</v>
      </c>
      <c r="J387" s="129" t="s">
        <v>1190</v>
      </c>
      <c r="K387" s="130" t="s">
        <v>1191</v>
      </c>
      <c r="L387" s="131">
        <v>46083</v>
      </c>
      <c r="M387" s="118">
        <f t="shared" si="15"/>
        <v>5.0209999999999999</v>
      </c>
    </row>
    <row r="388" spans="1:13" ht="165" x14ac:dyDescent="0.25">
      <c r="A388" s="125" t="s">
        <v>274</v>
      </c>
      <c r="B388" s="126" t="s">
        <v>1000</v>
      </c>
      <c r="C388" s="126" t="s">
        <v>546</v>
      </c>
      <c r="D388" s="126" t="s">
        <v>1001</v>
      </c>
      <c r="E388" s="126" t="s">
        <v>284</v>
      </c>
      <c r="F388" s="127">
        <v>30</v>
      </c>
      <c r="G388" s="128">
        <v>75.7</v>
      </c>
      <c r="H388" s="129"/>
      <c r="I388" s="126" t="s">
        <v>1002</v>
      </c>
      <c r="J388" s="129" t="s">
        <v>1200</v>
      </c>
      <c r="K388" s="130" t="s">
        <v>1005</v>
      </c>
      <c r="L388" s="131">
        <v>46147</v>
      </c>
      <c r="M388" s="118">
        <f t="shared" ref="M388:M419" si="16">G388/F388*2</f>
        <v>5.0466666666666669</v>
      </c>
    </row>
    <row r="389" spans="1:13" ht="60" x14ac:dyDescent="0.25">
      <c r="A389" s="125" t="s">
        <v>274</v>
      </c>
      <c r="B389" s="126" t="s">
        <v>274</v>
      </c>
      <c r="C389" s="126" t="s">
        <v>397</v>
      </c>
      <c r="D389" s="126" t="s">
        <v>1141</v>
      </c>
      <c r="E389" s="126" t="s">
        <v>284</v>
      </c>
      <c r="F389" s="127">
        <v>60</v>
      </c>
      <c r="G389" s="128">
        <v>164.68</v>
      </c>
      <c r="H389" s="129"/>
      <c r="I389" s="126" t="s">
        <v>1142</v>
      </c>
      <c r="J389" s="129" t="s">
        <v>1143</v>
      </c>
      <c r="K389" s="130" t="s">
        <v>1144</v>
      </c>
      <c r="L389" s="131">
        <v>45859</v>
      </c>
      <c r="M389" s="118">
        <f t="shared" si="16"/>
        <v>5.4893333333333336</v>
      </c>
    </row>
    <row r="390" spans="1:13" ht="90" x14ac:dyDescent="0.25">
      <c r="A390" s="125" t="s">
        <v>274</v>
      </c>
      <c r="B390" s="126" t="s">
        <v>545</v>
      </c>
      <c r="C390" s="126" t="s">
        <v>546</v>
      </c>
      <c r="D390" s="126" t="s">
        <v>468</v>
      </c>
      <c r="E390" s="126" t="s">
        <v>284</v>
      </c>
      <c r="F390" s="127">
        <v>30</v>
      </c>
      <c r="G390" s="128">
        <v>83</v>
      </c>
      <c r="H390" s="129"/>
      <c r="I390" s="126" t="s">
        <v>469</v>
      </c>
      <c r="J390" s="129" t="s">
        <v>547</v>
      </c>
      <c r="K390" s="130" t="s">
        <v>548</v>
      </c>
      <c r="L390" s="131">
        <v>44495</v>
      </c>
      <c r="M390" s="118">
        <f t="shared" si="16"/>
        <v>5.5333333333333332</v>
      </c>
    </row>
    <row r="391" spans="1:13" ht="45" x14ac:dyDescent="0.25">
      <c r="A391" s="125" t="s">
        <v>274</v>
      </c>
      <c r="B391" s="126" t="s">
        <v>379</v>
      </c>
      <c r="C391" s="126" t="s">
        <v>313</v>
      </c>
      <c r="D391" s="126" t="s">
        <v>381</v>
      </c>
      <c r="E391" s="126"/>
      <c r="F391" s="127">
        <v>20</v>
      </c>
      <c r="G391" s="128">
        <v>55.56</v>
      </c>
      <c r="H391" s="129"/>
      <c r="I391" s="126" t="s">
        <v>382</v>
      </c>
      <c r="J391" s="129" t="s">
        <v>279</v>
      </c>
      <c r="K391" s="130" t="s">
        <v>388</v>
      </c>
      <c r="L391" s="131">
        <v>44338</v>
      </c>
      <c r="M391" s="118">
        <f t="shared" si="16"/>
        <v>5.556</v>
      </c>
    </row>
    <row r="392" spans="1:13" ht="45" x14ac:dyDescent="0.25">
      <c r="A392" s="125" t="s">
        <v>274</v>
      </c>
      <c r="B392" s="126" t="s">
        <v>379</v>
      </c>
      <c r="C392" s="126" t="s">
        <v>281</v>
      </c>
      <c r="D392" s="126" t="s">
        <v>381</v>
      </c>
      <c r="E392" s="126"/>
      <c r="F392" s="127">
        <v>30</v>
      </c>
      <c r="G392" s="128">
        <v>83.34</v>
      </c>
      <c r="H392" s="129"/>
      <c r="I392" s="126" t="s">
        <v>382</v>
      </c>
      <c r="J392" s="129" t="s">
        <v>279</v>
      </c>
      <c r="K392" s="130" t="s">
        <v>389</v>
      </c>
      <c r="L392" s="131">
        <v>44338</v>
      </c>
      <c r="M392" s="118">
        <f t="shared" si="16"/>
        <v>5.556</v>
      </c>
    </row>
    <row r="393" spans="1:13" ht="45" x14ac:dyDescent="0.25">
      <c r="A393" s="125" t="s">
        <v>274</v>
      </c>
      <c r="B393" s="126" t="s">
        <v>379</v>
      </c>
      <c r="C393" s="126" t="s">
        <v>397</v>
      </c>
      <c r="D393" s="126" t="s">
        <v>391</v>
      </c>
      <c r="E393" s="126" t="s">
        <v>284</v>
      </c>
      <c r="F393" s="127">
        <v>60</v>
      </c>
      <c r="G393" s="128">
        <v>166.68</v>
      </c>
      <c r="H393" s="129"/>
      <c r="I393" s="126" t="s">
        <v>382</v>
      </c>
      <c r="J393" s="129" t="s">
        <v>279</v>
      </c>
      <c r="K393" s="130" t="s">
        <v>398</v>
      </c>
      <c r="L393" s="131">
        <v>44338</v>
      </c>
      <c r="M393" s="118">
        <f t="shared" si="16"/>
        <v>5.556</v>
      </c>
    </row>
    <row r="394" spans="1:13" ht="45" x14ac:dyDescent="0.25">
      <c r="A394" s="125" t="s">
        <v>274</v>
      </c>
      <c r="B394" s="126" t="s">
        <v>379</v>
      </c>
      <c r="C394" s="126" t="s">
        <v>401</v>
      </c>
      <c r="D394" s="126" t="s">
        <v>391</v>
      </c>
      <c r="E394" s="126" t="s">
        <v>284</v>
      </c>
      <c r="F394" s="127">
        <v>70</v>
      </c>
      <c r="G394" s="128">
        <v>194.46</v>
      </c>
      <c r="H394" s="129"/>
      <c r="I394" s="126" t="s">
        <v>382</v>
      </c>
      <c r="J394" s="129" t="s">
        <v>279</v>
      </c>
      <c r="K394" s="130" t="s">
        <v>402</v>
      </c>
      <c r="L394" s="131">
        <v>44338</v>
      </c>
      <c r="M394" s="118">
        <f t="shared" si="16"/>
        <v>5.556</v>
      </c>
    </row>
    <row r="395" spans="1:13" ht="45" x14ac:dyDescent="0.25">
      <c r="A395" s="125" t="s">
        <v>274</v>
      </c>
      <c r="B395" s="126" t="s">
        <v>379</v>
      </c>
      <c r="C395" s="126" t="s">
        <v>403</v>
      </c>
      <c r="D395" s="126" t="s">
        <v>391</v>
      </c>
      <c r="E395" s="126" t="s">
        <v>284</v>
      </c>
      <c r="F395" s="127">
        <v>90</v>
      </c>
      <c r="G395" s="128">
        <v>250.02</v>
      </c>
      <c r="H395" s="129"/>
      <c r="I395" s="126" t="s">
        <v>382</v>
      </c>
      <c r="J395" s="129" t="s">
        <v>279</v>
      </c>
      <c r="K395" s="130" t="s">
        <v>404</v>
      </c>
      <c r="L395" s="131">
        <v>44338</v>
      </c>
      <c r="M395" s="118">
        <f t="shared" si="16"/>
        <v>5.556</v>
      </c>
    </row>
    <row r="396" spans="1:13" ht="45" x14ac:dyDescent="0.25">
      <c r="A396" s="125" t="s">
        <v>274</v>
      </c>
      <c r="B396" s="126" t="s">
        <v>379</v>
      </c>
      <c r="C396" s="126" t="s">
        <v>405</v>
      </c>
      <c r="D396" s="126" t="s">
        <v>391</v>
      </c>
      <c r="E396" s="126" t="s">
        <v>284</v>
      </c>
      <c r="F396" s="127">
        <v>80</v>
      </c>
      <c r="G396" s="128">
        <v>222.24</v>
      </c>
      <c r="H396" s="129"/>
      <c r="I396" s="126" t="s">
        <v>382</v>
      </c>
      <c r="J396" s="129" t="s">
        <v>279</v>
      </c>
      <c r="K396" s="130" t="s">
        <v>406</v>
      </c>
      <c r="L396" s="131">
        <v>44338</v>
      </c>
      <c r="M396" s="118">
        <f t="shared" si="16"/>
        <v>5.556</v>
      </c>
    </row>
    <row r="397" spans="1:13" ht="45" x14ac:dyDescent="0.25">
      <c r="A397" s="125" t="s">
        <v>274</v>
      </c>
      <c r="B397" s="126" t="s">
        <v>379</v>
      </c>
      <c r="C397" s="126" t="s">
        <v>407</v>
      </c>
      <c r="D397" s="126" t="s">
        <v>391</v>
      </c>
      <c r="E397" s="126" t="s">
        <v>284</v>
      </c>
      <c r="F397" s="127">
        <v>50</v>
      </c>
      <c r="G397" s="128">
        <v>138.9</v>
      </c>
      <c r="H397" s="129"/>
      <c r="I397" s="126" t="s">
        <v>382</v>
      </c>
      <c r="J397" s="129" t="s">
        <v>279</v>
      </c>
      <c r="K397" s="130" t="s">
        <v>408</v>
      </c>
      <c r="L397" s="131">
        <v>44338</v>
      </c>
      <c r="M397" s="118">
        <f t="shared" si="16"/>
        <v>5.556</v>
      </c>
    </row>
    <row r="398" spans="1:13" ht="45" x14ac:dyDescent="0.25">
      <c r="A398" s="125" t="s">
        <v>274</v>
      </c>
      <c r="B398" s="126" t="s">
        <v>379</v>
      </c>
      <c r="C398" s="126" t="s">
        <v>409</v>
      </c>
      <c r="D398" s="126" t="s">
        <v>391</v>
      </c>
      <c r="E398" s="126" t="s">
        <v>284</v>
      </c>
      <c r="F398" s="127">
        <v>40</v>
      </c>
      <c r="G398" s="128">
        <v>111.12</v>
      </c>
      <c r="H398" s="129"/>
      <c r="I398" s="126" t="s">
        <v>382</v>
      </c>
      <c r="J398" s="129" t="s">
        <v>279</v>
      </c>
      <c r="K398" s="130" t="s">
        <v>410</v>
      </c>
      <c r="L398" s="131">
        <v>44338</v>
      </c>
      <c r="M398" s="118">
        <f t="shared" si="16"/>
        <v>5.556</v>
      </c>
    </row>
    <row r="399" spans="1:13" ht="45" x14ac:dyDescent="0.25">
      <c r="A399" s="125" t="s">
        <v>274</v>
      </c>
      <c r="B399" s="126" t="s">
        <v>379</v>
      </c>
      <c r="C399" s="126" t="s">
        <v>415</v>
      </c>
      <c r="D399" s="126" t="s">
        <v>391</v>
      </c>
      <c r="E399" s="126" t="s">
        <v>284</v>
      </c>
      <c r="F399" s="127">
        <v>100</v>
      </c>
      <c r="G399" s="128">
        <v>277.8</v>
      </c>
      <c r="H399" s="129"/>
      <c r="I399" s="126" t="s">
        <v>382</v>
      </c>
      <c r="J399" s="129" t="s">
        <v>279</v>
      </c>
      <c r="K399" s="130" t="s">
        <v>416</v>
      </c>
      <c r="L399" s="131">
        <v>44338</v>
      </c>
      <c r="M399" s="118">
        <f t="shared" si="16"/>
        <v>5.556</v>
      </c>
    </row>
    <row r="400" spans="1:13" ht="60" x14ac:dyDescent="0.25">
      <c r="A400" s="125" t="s">
        <v>274</v>
      </c>
      <c r="B400" s="126" t="s">
        <v>835</v>
      </c>
      <c r="C400" s="126" t="s">
        <v>415</v>
      </c>
      <c r="D400" s="126" t="s">
        <v>836</v>
      </c>
      <c r="E400" s="126" t="s">
        <v>284</v>
      </c>
      <c r="F400" s="127">
        <v>100</v>
      </c>
      <c r="G400" s="128">
        <v>277.8</v>
      </c>
      <c r="H400" s="129"/>
      <c r="I400" s="126" t="s">
        <v>837</v>
      </c>
      <c r="J400" s="129" t="s">
        <v>838</v>
      </c>
      <c r="K400" s="130" t="s">
        <v>849</v>
      </c>
      <c r="L400" s="131">
        <v>45090</v>
      </c>
      <c r="M400" s="118">
        <f t="shared" si="16"/>
        <v>5.556</v>
      </c>
    </row>
    <row r="401" spans="1:13" ht="60" x14ac:dyDescent="0.25">
      <c r="A401" s="125" t="s">
        <v>274</v>
      </c>
      <c r="B401" s="126" t="s">
        <v>835</v>
      </c>
      <c r="C401" s="126" t="s">
        <v>281</v>
      </c>
      <c r="D401" s="126" t="s">
        <v>836</v>
      </c>
      <c r="E401" s="126" t="s">
        <v>284</v>
      </c>
      <c r="F401" s="127">
        <v>30</v>
      </c>
      <c r="G401" s="128">
        <v>83.34</v>
      </c>
      <c r="H401" s="129"/>
      <c r="I401" s="126" t="s">
        <v>837</v>
      </c>
      <c r="J401" s="129" t="s">
        <v>838</v>
      </c>
      <c r="K401" s="130" t="s">
        <v>850</v>
      </c>
      <c r="L401" s="131">
        <v>45090</v>
      </c>
      <c r="M401" s="118">
        <f t="shared" si="16"/>
        <v>5.556</v>
      </c>
    </row>
    <row r="402" spans="1:13" ht="60" x14ac:dyDescent="0.25">
      <c r="A402" s="125" t="s">
        <v>274</v>
      </c>
      <c r="B402" s="126" t="s">
        <v>835</v>
      </c>
      <c r="C402" s="126" t="s">
        <v>313</v>
      </c>
      <c r="D402" s="126" t="s">
        <v>836</v>
      </c>
      <c r="E402" s="126" t="s">
        <v>284</v>
      </c>
      <c r="F402" s="127">
        <v>20</v>
      </c>
      <c r="G402" s="128">
        <v>55.56</v>
      </c>
      <c r="H402" s="129"/>
      <c r="I402" s="126" t="s">
        <v>837</v>
      </c>
      <c r="J402" s="129" t="s">
        <v>838</v>
      </c>
      <c r="K402" s="130" t="s">
        <v>851</v>
      </c>
      <c r="L402" s="131">
        <v>45090</v>
      </c>
      <c r="M402" s="118">
        <f t="shared" si="16"/>
        <v>5.556</v>
      </c>
    </row>
    <row r="403" spans="1:13" ht="60" x14ac:dyDescent="0.25">
      <c r="A403" s="125" t="s">
        <v>274</v>
      </c>
      <c r="B403" s="126" t="s">
        <v>835</v>
      </c>
      <c r="C403" s="126" t="s">
        <v>403</v>
      </c>
      <c r="D403" s="126" t="s">
        <v>836</v>
      </c>
      <c r="E403" s="126" t="s">
        <v>284</v>
      </c>
      <c r="F403" s="127">
        <v>90</v>
      </c>
      <c r="G403" s="128">
        <v>250.02</v>
      </c>
      <c r="H403" s="129"/>
      <c r="I403" s="126" t="s">
        <v>837</v>
      </c>
      <c r="J403" s="129" t="s">
        <v>838</v>
      </c>
      <c r="K403" s="130" t="s">
        <v>853</v>
      </c>
      <c r="L403" s="131">
        <v>45090</v>
      </c>
      <c r="M403" s="118">
        <f t="shared" si="16"/>
        <v>5.556</v>
      </c>
    </row>
    <row r="404" spans="1:13" ht="60" x14ac:dyDescent="0.25">
      <c r="A404" s="125" t="s">
        <v>274</v>
      </c>
      <c r="B404" s="126" t="s">
        <v>835</v>
      </c>
      <c r="C404" s="126" t="s">
        <v>405</v>
      </c>
      <c r="D404" s="126" t="s">
        <v>836</v>
      </c>
      <c r="E404" s="126" t="s">
        <v>284</v>
      </c>
      <c r="F404" s="127">
        <v>80</v>
      </c>
      <c r="G404" s="128">
        <v>222.24</v>
      </c>
      <c r="H404" s="129"/>
      <c r="I404" s="126" t="s">
        <v>837</v>
      </c>
      <c r="J404" s="129" t="s">
        <v>838</v>
      </c>
      <c r="K404" s="130" t="s">
        <v>854</v>
      </c>
      <c r="L404" s="131">
        <v>45090</v>
      </c>
      <c r="M404" s="118">
        <f t="shared" si="16"/>
        <v>5.556</v>
      </c>
    </row>
    <row r="405" spans="1:13" ht="60" x14ac:dyDescent="0.25">
      <c r="A405" s="125" t="s">
        <v>274</v>
      </c>
      <c r="B405" s="126" t="s">
        <v>835</v>
      </c>
      <c r="C405" s="126" t="s">
        <v>401</v>
      </c>
      <c r="D405" s="126" t="s">
        <v>836</v>
      </c>
      <c r="E405" s="126" t="s">
        <v>284</v>
      </c>
      <c r="F405" s="127">
        <v>70</v>
      </c>
      <c r="G405" s="128">
        <v>194.46</v>
      </c>
      <c r="H405" s="129"/>
      <c r="I405" s="126" t="s">
        <v>837</v>
      </c>
      <c r="J405" s="129" t="s">
        <v>838</v>
      </c>
      <c r="K405" s="130" t="s">
        <v>855</v>
      </c>
      <c r="L405" s="131">
        <v>45090</v>
      </c>
      <c r="M405" s="118">
        <f t="shared" si="16"/>
        <v>5.556</v>
      </c>
    </row>
    <row r="406" spans="1:13" ht="60" x14ac:dyDescent="0.25">
      <c r="A406" s="125" t="s">
        <v>274</v>
      </c>
      <c r="B406" s="126" t="s">
        <v>835</v>
      </c>
      <c r="C406" s="126" t="s">
        <v>397</v>
      </c>
      <c r="D406" s="126" t="s">
        <v>836</v>
      </c>
      <c r="E406" s="126" t="s">
        <v>284</v>
      </c>
      <c r="F406" s="127">
        <v>60</v>
      </c>
      <c r="G406" s="128">
        <v>166.68</v>
      </c>
      <c r="H406" s="129"/>
      <c r="I406" s="126" t="s">
        <v>837</v>
      </c>
      <c r="J406" s="129" t="s">
        <v>838</v>
      </c>
      <c r="K406" s="130" t="s">
        <v>856</v>
      </c>
      <c r="L406" s="131">
        <v>45090</v>
      </c>
      <c r="M406" s="118">
        <f t="shared" si="16"/>
        <v>5.556</v>
      </c>
    </row>
    <row r="407" spans="1:13" ht="60" x14ac:dyDescent="0.25">
      <c r="A407" s="125" t="s">
        <v>274</v>
      </c>
      <c r="B407" s="126" t="s">
        <v>835</v>
      </c>
      <c r="C407" s="126" t="s">
        <v>407</v>
      </c>
      <c r="D407" s="126" t="s">
        <v>836</v>
      </c>
      <c r="E407" s="126" t="s">
        <v>284</v>
      </c>
      <c r="F407" s="127">
        <v>50</v>
      </c>
      <c r="G407" s="128">
        <v>138.9</v>
      </c>
      <c r="H407" s="129"/>
      <c r="I407" s="126" t="s">
        <v>837</v>
      </c>
      <c r="J407" s="129" t="s">
        <v>838</v>
      </c>
      <c r="K407" s="130" t="s">
        <v>857</v>
      </c>
      <c r="L407" s="131">
        <v>45090</v>
      </c>
      <c r="M407" s="118">
        <f t="shared" si="16"/>
        <v>5.556</v>
      </c>
    </row>
    <row r="408" spans="1:13" ht="60" x14ac:dyDescent="0.25">
      <c r="A408" s="125" t="s">
        <v>274</v>
      </c>
      <c r="B408" s="126" t="s">
        <v>835</v>
      </c>
      <c r="C408" s="126" t="s">
        <v>409</v>
      </c>
      <c r="D408" s="126" t="s">
        <v>836</v>
      </c>
      <c r="E408" s="126" t="s">
        <v>284</v>
      </c>
      <c r="F408" s="127">
        <v>40</v>
      </c>
      <c r="G408" s="128">
        <v>111.12</v>
      </c>
      <c r="H408" s="129"/>
      <c r="I408" s="126" t="s">
        <v>837</v>
      </c>
      <c r="J408" s="129" t="s">
        <v>838</v>
      </c>
      <c r="K408" s="130" t="s">
        <v>858</v>
      </c>
      <c r="L408" s="131">
        <v>45090</v>
      </c>
      <c r="M408" s="118">
        <f t="shared" si="16"/>
        <v>5.556</v>
      </c>
    </row>
    <row r="409" spans="1:13" ht="90" x14ac:dyDescent="0.25">
      <c r="A409" s="125" t="s">
        <v>274</v>
      </c>
      <c r="B409" s="126" t="s">
        <v>545</v>
      </c>
      <c r="C409" s="126" t="s">
        <v>546</v>
      </c>
      <c r="D409" s="126" t="s">
        <v>468</v>
      </c>
      <c r="E409" s="126" t="s">
        <v>284</v>
      </c>
      <c r="F409" s="127">
        <v>30</v>
      </c>
      <c r="G409" s="128">
        <v>83.4</v>
      </c>
      <c r="H409" s="129"/>
      <c r="I409" s="126" t="s">
        <v>469</v>
      </c>
      <c r="J409" s="129" t="s">
        <v>790</v>
      </c>
      <c r="K409" s="130" t="s">
        <v>548</v>
      </c>
      <c r="L409" s="131">
        <v>44902</v>
      </c>
      <c r="M409" s="118">
        <f t="shared" si="16"/>
        <v>5.5600000000000005</v>
      </c>
    </row>
    <row r="410" spans="1:13" ht="45" x14ac:dyDescent="0.25">
      <c r="A410" s="125" t="s">
        <v>274</v>
      </c>
      <c r="B410" s="126" t="s">
        <v>379</v>
      </c>
      <c r="C410" s="126" t="s">
        <v>386</v>
      </c>
      <c r="D410" s="126" t="s">
        <v>381</v>
      </c>
      <c r="E410" s="126"/>
      <c r="F410" s="127">
        <v>10</v>
      </c>
      <c r="G410" s="128">
        <v>28.97</v>
      </c>
      <c r="H410" s="129"/>
      <c r="I410" s="126" t="s">
        <v>382</v>
      </c>
      <c r="J410" s="129" t="s">
        <v>279</v>
      </c>
      <c r="K410" s="130" t="s">
        <v>387</v>
      </c>
      <c r="L410" s="131">
        <v>44338</v>
      </c>
      <c r="M410" s="118">
        <f t="shared" si="16"/>
        <v>5.7939999999999996</v>
      </c>
    </row>
    <row r="411" spans="1:13" ht="60" x14ac:dyDescent="0.25">
      <c r="A411" s="125" t="s">
        <v>274</v>
      </c>
      <c r="B411" s="126" t="s">
        <v>835</v>
      </c>
      <c r="C411" s="126" t="s">
        <v>386</v>
      </c>
      <c r="D411" s="126" t="s">
        <v>836</v>
      </c>
      <c r="E411" s="126" t="s">
        <v>284</v>
      </c>
      <c r="F411" s="127">
        <v>10</v>
      </c>
      <c r="G411" s="128">
        <v>28.97</v>
      </c>
      <c r="H411" s="129"/>
      <c r="I411" s="126" t="s">
        <v>837</v>
      </c>
      <c r="J411" s="129" t="s">
        <v>838</v>
      </c>
      <c r="K411" s="130" t="s">
        <v>852</v>
      </c>
      <c r="L411" s="131">
        <v>45090</v>
      </c>
      <c r="M411" s="118">
        <f t="shared" si="16"/>
        <v>5.7939999999999996</v>
      </c>
    </row>
    <row r="412" spans="1:13" ht="30" x14ac:dyDescent="0.25">
      <c r="A412" s="125" t="s">
        <v>274</v>
      </c>
      <c r="B412" s="126" t="s">
        <v>274</v>
      </c>
      <c r="C412" s="126" t="s">
        <v>281</v>
      </c>
      <c r="D412" s="126" t="s">
        <v>822</v>
      </c>
      <c r="E412" s="126" t="s">
        <v>284</v>
      </c>
      <c r="F412" s="127">
        <v>30</v>
      </c>
      <c r="G412" s="128">
        <v>90.47</v>
      </c>
      <c r="H412" s="129"/>
      <c r="I412" s="126" t="s">
        <v>823</v>
      </c>
      <c r="J412" s="129" t="s">
        <v>824</v>
      </c>
      <c r="K412" s="130" t="s">
        <v>825</v>
      </c>
      <c r="L412" s="131">
        <v>45009</v>
      </c>
      <c r="M412" s="118">
        <f t="shared" si="16"/>
        <v>6.0313333333333334</v>
      </c>
    </row>
    <row r="413" spans="1:13" ht="30" x14ac:dyDescent="0.25">
      <c r="A413" s="125" t="s">
        <v>274</v>
      </c>
      <c r="B413" s="126" t="s">
        <v>274</v>
      </c>
      <c r="C413" s="126" t="s">
        <v>281</v>
      </c>
      <c r="D413" s="126" t="s">
        <v>822</v>
      </c>
      <c r="E413" s="126" t="s">
        <v>284</v>
      </c>
      <c r="F413" s="127">
        <v>30</v>
      </c>
      <c r="G413" s="128">
        <v>90.47</v>
      </c>
      <c r="H413" s="129"/>
      <c r="I413" s="126" t="s">
        <v>823</v>
      </c>
      <c r="J413" s="129" t="s">
        <v>824</v>
      </c>
      <c r="K413" s="130" t="s">
        <v>826</v>
      </c>
      <c r="L413" s="131">
        <v>45009</v>
      </c>
      <c r="M413" s="118">
        <f t="shared" si="16"/>
        <v>6.0313333333333334</v>
      </c>
    </row>
    <row r="414" spans="1:13" ht="60" x14ac:dyDescent="0.25">
      <c r="A414" s="125" t="s">
        <v>274</v>
      </c>
      <c r="B414" s="126" t="s">
        <v>274</v>
      </c>
      <c r="C414" s="126" t="s">
        <v>281</v>
      </c>
      <c r="D414" s="126" t="s">
        <v>1141</v>
      </c>
      <c r="E414" s="126" t="s">
        <v>284</v>
      </c>
      <c r="F414" s="127">
        <v>30</v>
      </c>
      <c r="G414" s="128">
        <v>90.47</v>
      </c>
      <c r="H414" s="129"/>
      <c r="I414" s="126" t="s">
        <v>1142</v>
      </c>
      <c r="J414" s="129" t="s">
        <v>1145</v>
      </c>
      <c r="K414" s="130" t="s">
        <v>1146</v>
      </c>
      <c r="L414" s="131">
        <v>45859</v>
      </c>
      <c r="M414" s="118">
        <f t="shared" si="16"/>
        <v>6.0313333333333334</v>
      </c>
    </row>
    <row r="415" spans="1:13" ht="60" x14ac:dyDescent="0.25">
      <c r="A415" s="125" t="s">
        <v>274</v>
      </c>
      <c r="B415" s="126" t="s">
        <v>274</v>
      </c>
      <c r="C415" s="126" t="s">
        <v>1038</v>
      </c>
      <c r="D415" s="126" t="s">
        <v>1056</v>
      </c>
      <c r="E415" s="126" t="s">
        <v>284</v>
      </c>
      <c r="F415" s="127">
        <v>30</v>
      </c>
      <c r="G415" s="128">
        <v>91.7</v>
      </c>
      <c r="H415" s="129"/>
      <c r="I415" s="126" t="s">
        <v>1057</v>
      </c>
      <c r="J415" s="129" t="s">
        <v>1058</v>
      </c>
      <c r="K415" s="130" t="s">
        <v>1059</v>
      </c>
      <c r="L415" s="131">
        <v>45569</v>
      </c>
      <c r="M415" s="118">
        <f t="shared" si="16"/>
        <v>6.1133333333333333</v>
      </c>
    </row>
    <row r="416" spans="1:13" ht="75" x14ac:dyDescent="0.25">
      <c r="A416" s="125" t="s">
        <v>274</v>
      </c>
      <c r="B416" s="126" t="s">
        <v>274</v>
      </c>
      <c r="C416" s="126" t="s">
        <v>1038</v>
      </c>
      <c r="D416" s="126" t="s">
        <v>1078</v>
      </c>
      <c r="E416" s="126" t="s">
        <v>284</v>
      </c>
      <c r="F416" s="127">
        <v>30</v>
      </c>
      <c r="G416" s="128">
        <v>91.7</v>
      </c>
      <c r="H416" s="129"/>
      <c r="I416" s="126" t="s">
        <v>1057</v>
      </c>
      <c r="J416" s="129" t="s">
        <v>1079</v>
      </c>
      <c r="K416" s="130" t="s">
        <v>1081</v>
      </c>
      <c r="L416" s="131">
        <v>45645</v>
      </c>
      <c r="M416" s="118">
        <f t="shared" si="16"/>
        <v>6.1133333333333333</v>
      </c>
    </row>
    <row r="417" spans="1:13" ht="45" x14ac:dyDescent="0.25">
      <c r="A417" s="125" t="s">
        <v>274</v>
      </c>
      <c r="B417" s="126" t="s">
        <v>274</v>
      </c>
      <c r="C417" s="126" t="s">
        <v>281</v>
      </c>
      <c r="D417" s="126" t="s">
        <v>376</v>
      </c>
      <c r="E417" s="126"/>
      <c r="F417" s="127">
        <v>30</v>
      </c>
      <c r="G417" s="128">
        <v>92.35</v>
      </c>
      <c r="H417" s="129"/>
      <c r="I417" s="126" t="s">
        <v>377</v>
      </c>
      <c r="J417" s="129" t="s">
        <v>279</v>
      </c>
      <c r="K417" s="130" t="s">
        <v>378</v>
      </c>
      <c r="L417" s="131">
        <v>44338</v>
      </c>
      <c r="M417" s="118">
        <f t="shared" si="16"/>
        <v>6.1566666666666663</v>
      </c>
    </row>
    <row r="418" spans="1:13" ht="75" x14ac:dyDescent="0.25">
      <c r="A418" s="125" t="s">
        <v>274</v>
      </c>
      <c r="B418" s="126" t="s">
        <v>274</v>
      </c>
      <c r="C418" s="126" t="s">
        <v>281</v>
      </c>
      <c r="D418" s="126" t="s">
        <v>946</v>
      </c>
      <c r="E418" s="126" t="s">
        <v>284</v>
      </c>
      <c r="F418" s="127">
        <v>30</v>
      </c>
      <c r="G418" s="128">
        <v>92.85</v>
      </c>
      <c r="H418" s="129"/>
      <c r="I418" s="126" t="s">
        <v>947</v>
      </c>
      <c r="J418" s="129" t="s">
        <v>948</v>
      </c>
      <c r="K418" s="130" t="s">
        <v>950</v>
      </c>
      <c r="L418" s="131">
        <v>45103</v>
      </c>
      <c r="M418" s="118">
        <f t="shared" si="16"/>
        <v>6.1899999999999995</v>
      </c>
    </row>
    <row r="419" spans="1:13" ht="75" x14ac:dyDescent="0.25">
      <c r="A419" s="125" t="s">
        <v>274</v>
      </c>
      <c r="B419" s="126" t="s">
        <v>274</v>
      </c>
      <c r="C419" s="126" t="s">
        <v>281</v>
      </c>
      <c r="D419" s="126" t="s">
        <v>946</v>
      </c>
      <c r="E419" s="126" t="s">
        <v>284</v>
      </c>
      <c r="F419" s="127">
        <v>30</v>
      </c>
      <c r="G419" s="128">
        <v>96.96</v>
      </c>
      <c r="H419" s="129"/>
      <c r="I419" s="126" t="s">
        <v>947</v>
      </c>
      <c r="J419" s="129" t="s">
        <v>951</v>
      </c>
      <c r="K419" s="130" t="s">
        <v>952</v>
      </c>
      <c r="L419" s="131">
        <v>45348</v>
      </c>
      <c r="M419" s="118">
        <f t="shared" si="16"/>
        <v>6.4639999999999995</v>
      </c>
    </row>
    <row r="420" spans="1:13" ht="60" x14ac:dyDescent="0.25">
      <c r="A420" s="125" t="s">
        <v>274</v>
      </c>
      <c r="B420" s="126" t="s">
        <v>362</v>
      </c>
      <c r="C420" s="126" t="s">
        <v>367</v>
      </c>
      <c r="D420" s="126" t="s">
        <v>364</v>
      </c>
      <c r="E420" s="126" t="s">
        <v>284</v>
      </c>
      <c r="F420" s="127">
        <v>30</v>
      </c>
      <c r="G420" s="128">
        <v>99.45</v>
      </c>
      <c r="H420" s="129"/>
      <c r="I420" s="126" t="s">
        <v>365</v>
      </c>
      <c r="J420" s="129" t="s">
        <v>279</v>
      </c>
      <c r="K420" s="130" t="s">
        <v>368</v>
      </c>
      <c r="L420" s="131">
        <v>44338</v>
      </c>
      <c r="M420" s="118">
        <f t="shared" ref="M420:M451" si="17">G420/F420*2</f>
        <v>6.63</v>
      </c>
    </row>
    <row r="421" spans="1:13" ht="75" x14ac:dyDescent="0.25">
      <c r="A421" s="125" t="s">
        <v>274</v>
      </c>
      <c r="B421" s="126" t="s">
        <v>274</v>
      </c>
      <c r="C421" s="126" t="s">
        <v>281</v>
      </c>
      <c r="D421" s="126" t="s">
        <v>946</v>
      </c>
      <c r="E421" s="126" t="s">
        <v>284</v>
      </c>
      <c r="F421" s="127">
        <v>30</v>
      </c>
      <c r="G421" s="128">
        <v>100.32</v>
      </c>
      <c r="H421" s="129"/>
      <c r="I421" s="126" t="s">
        <v>947</v>
      </c>
      <c r="J421" s="129" t="s">
        <v>1105</v>
      </c>
      <c r="K421" s="130" t="s">
        <v>952</v>
      </c>
      <c r="L421" s="131">
        <v>45749</v>
      </c>
      <c r="M421" s="118">
        <f t="shared" si="17"/>
        <v>6.6879999999999997</v>
      </c>
    </row>
    <row r="422" spans="1:13" ht="75" x14ac:dyDescent="0.25">
      <c r="A422" s="125" t="s">
        <v>274</v>
      </c>
      <c r="B422" s="126" t="s">
        <v>274</v>
      </c>
      <c r="C422" s="126" t="s">
        <v>281</v>
      </c>
      <c r="D422" s="126" t="s">
        <v>946</v>
      </c>
      <c r="E422" s="126" t="s">
        <v>284</v>
      </c>
      <c r="F422" s="127">
        <v>30</v>
      </c>
      <c r="G422" s="128">
        <v>100.32</v>
      </c>
      <c r="H422" s="129"/>
      <c r="I422" s="126" t="s">
        <v>1148</v>
      </c>
      <c r="J422" s="129" t="s">
        <v>1149</v>
      </c>
      <c r="K422" s="130" t="s">
        <v>1151</v>
      </c>
      <c r="L422" s="131">
        <v>45868</v>
      </c>
      <c r="M422" s="118">
        <f t="shared" si="17"/>
        <v>6.6879999999999997</v>
      </c>
    </row>
    <row r="423" spans="1:13" ht="60" x14ac:dyDescent="0.25">
      <c r="A423" s="125" t="s">
        <v>274</v>
      </c>
      <c r="B423" s="126" t="s">
        <v>274</v>
      </c>
      <c r="C423" s="126" t="s">
        <v>338</v>
      </c>
      <c r="D423" s="126" t="s">
        <v>955</v>
      </c>
      <c r="E423" s="126" t="s">
        <v>284</v>
      </c>
      <c r="F423" s="127">
        <v>30</v>
      </c>
      <c r="G423" s="128">
        <v>102.16</v>
      </c>
      <c r="H423" s="129"/>
      <c r="I423" s="126" t="s">
        <v>1028</v>
      </c>
      <c r="J423" s="129" t="s">
        <v>1029</v>
      </c>
      <c r="K423" s="130" t="s">
        <v>1031</v>
      </c>
      <c r="L423" s="131">
        <v>45547</v>
      </c>
      <c r="M423" s="118">
        <f t="shared" si="17"/>
        <v>6.8106666666666662</v>
      </c>
    </row>
    <row r="424" spans="1:13" ht="60" x14ac:dyDescent="0.25">
      <c r="A424" s="125" t="s">
        <v>274</v>
      </c>
      <c r="B424" s="126" t="s">
        <v>274</v>
      </c>
      <c r="C424" s="126" t="s">
        <v>1038</v>
      </c>
      <c r="D424" s="126" t="s">
        <v>955</v>
      </c>
      <c r="E424" s="126" t="s">
        <v>284</v>
      </c>
      <c r="F424" s="127">
        <v>30</v>
      </c>
      <c r="G424" s="128">
        <v>102.16</v>
      </c>
      <c r="H424" s="129"/>
      <c r="I424" s="126" t="s">
        <v>1028</v>
      </c>
      <c r="J424" s="129" t="s">
        <v>1029</v>
      </c>
      <c r="K424" s="130" t="s">
        <v>1039</v>
      </c>
      <c r="L424" s="131">
        <v>45547</v>
      </c>
      <c r="M424" s="118">
        <f t="shared" si="17"/>
        <v>6.8106666666666662</v>
      </c>
    </row>
    <row r="425" spans="1:13" ht="45" x14ac:dyDescent="0.25">
      <c r="A425" s="125" t="s">
        <v>274</v>
      </c>
      <c r="B425" s="126" t="s">
        <v>274</v>
      </c>
      <c r="C425" s="126" t="s">
        <v>1038</v>
      </c>
      <c r="D425" s="126" t="s">
        <v>1067</v>
      </c>
      <c r="E425" s="126" t="s">
        <v>284</v>
      </c>
      <c r="F425" s="127">
        <v>30</v>
      </c>
      <c r="G425" s="128">
        <v>102.16</v>
      </c>
      <c r="H425" s="129"/>
      <c r="I425" s="126" t="s">
        <v>956</v>
      </c>
      <c r="J425" s="129" t="s">
        <v>279</v>
      </c>
      <c r="K425" s="130" t="s">
        <v>1039</v>
      </c>
      <c r="L425" s="131">
        <v>44338</v>
      </c>
      <c r="M425" s="118">
        <f t="shared" si="17"/>
        <v>6.8106666666666662</v>
      </c>
    </row>
    <row r="426" spans="1:13" ht="75" x14ac:dyDescent="0.25">
      <c r="A426" s="125" t="s">
        <v>274</v>
      </c>
      <c r="B426" s="126" t="s">
        <v>274</v>
      </c>
      <c r="C426" s="126" t="s">
        <v>1183</v>
      </c>
      <c r="D426" s="126" t="s">
        <v>946</v>
      </c>
      <c r="E426" s="126" t="s">
        <v>284</v>
      </c>
      <c r="F426" s="127">
        <v>30</v>
      </c>
      <c r="G426" s="128">
        <v>103.88</v>
      </c>
      <c r="H426" s="129"/>
      <c r="I426" s="126" t="s">
        <v>947</v>
      </c>
      <c r="J426" s="129" t="s">
        <v>1184</v>
      </c>
      <c r="K426" s="130" t="s">
        <v>952</v>
      </c>
      <c r="L426" s="131">
        <v>46052</v>
      </c>
      <c r="M426" s="118">
        <f t="shared" si="17"/>
        <v>6.9253333333333327</v>
      </c>
    </row>
    <row r="427" spans="1:13" ht="75" x14ac:dyDescent="0.25">
      <c r="A427" s="125" t="s">
        <v>274</v>
      </c>
      <c r="B427" s="126" t="s">
        <v>274</v>
      </c>
      <c r="C427" s="126" t="s">
        <v>281</v>
      </c>
      <c r="D427" s="126" t="s">
        <v>946</v>
      </c>
      <c r="E427" s="126" t="s">
        <v>284</v>
      </c>
      <c r="F427" s="127">
        <v>30</v>
      </c>
      <c r="G427" s="128">
        <v>103.88</v>
      </c>
      <c r="H427" s="129"/>
      <c r="I427" s="126" t="s">
        <v>1148</v>
      </c>
      <c r="J427" s="129" t="s">
        <v>1184</v>
      </c>
      <c r="K427" s="130" t="s">
        <v>1151</v>
      </c>
      <c r="L427" s="131">
        <v>46052</v>
      </c>
      <c r="M427" s="118">
        <f t="shared" si="17"/>
        <v>6.9253333333333327</v>
      </c>
    </row>
    <row r="428" spans="1:13" ht="45" x14ac:dyDescent="0.25">
      <c r="A428" s="125" t="s">
        <v>274</v>
      </c>
      <c r="B428" s="126" t="s">
        <v>302</v>
      </c>
      <c r="C428" s="126" t="s">
        <v>311</v>
      </c>
      <c r="D428" s="126" t="s">
        <v>304</v>
      </c>
      <c r="E428" s="126"/>
      <c r="F428" s="127">
        <v>30</v>
      </c>
      <c r="G428" s="128">
        <v>104.35</v>
      </c>
      <c r="H428" s="129"/>
      <c r="I428" s="126" t="s">
        <v>305</v>
      </c>
      <c r="J428" s="129" t="s">
        <v>279</v>
      </c>
      <c r="K428" s="130" t="s">
        <v>312</v>
      </c>
      <c r="L428" s="131">
        <v>44338</v>
      </c>
      <c r="M428" s="118">
        <f t="shared" si="17"/>
        <v>6.9566666666666661</v>
      </c>
    </row>
    <row r="429" spans="1:13" ht="45" x14ac:dyDescent="0.25">
      <c r="A429" s="125" t="s">
        <v>274</v>
      </c>
      <c r="B429" s="126" t="s">
        <v>321</v>
      </c>
      <c r="C429" s="126" t="s">
        <v>326</v>
      </c>
      <c r="D429" s="126" t="s">
        <v>323</v>
      </c>
      <c r="E429" s="126"/>
      <c r="F429" s="127">
        <v>30</v>
      </c>
      <c r="G429" s="128">
        <v>107.67</v>
      </c>
      <c r="H429" s="129"/>
      <c r="I429" s="126" t="s">
        <v>324</v>
      </c>
      <c r="J429" s="129" t="s">
        <v>279</v>
      </c>
      <c r="K429" s="130" t="s">
        <v>327</v>
      </c>
      <c r="L429" s="131">
        <v>44338</v>
      </c>
      <c r="M429" s="118">
        <f t="shared" si="17"/>
        <v>7.1779999999999999</v>
      </c>
    </row>
    <row r="430" spans="1:13" ht="45" x14ac:dyDescent="0.25">
      <c r="A430" s="125" t="s">
        <v>274</v>
      </c>
      <c r="B430" s="126" t="s">
        <v>419</v>
      </c>
      <c r="C430" s="126" t="s">
        <v>281</v>
      </c>
      <c r="D430" s="126" t="s">
        <v>420</v>
      </c>
      <c r="E430" s="126"/>
      <c r="F430" s="127">
        <v>30</v>
      </c>
      <c r="G430" s="128">
        <v>110.38</v>
      </c>
      <c r="H430" s="129"/>
      <c r="I430" s="126" t="s">
        <v>421</v>
      </c>
      <c r="J430" s="129" t="s">
        <v>279</v>
      </c>
      <c r="K430" s="130" t="s">
        <v>423</v>
      </c>
      <c r="L430" s="131">
        <v>44338</v>
      </c>
      <c r="M430" s="118">
        <f t="shared" si="17"/>
        <v>7.3586666666666662</v>
      </c>
    </row>
    <row r="431" spans="1:13" ht="45" x14ac:dyDescent="0.25">
      <c r="A431" s="125" t="s">
        <v>274</v>
      </c>
      <c r="B431" s="126" t="s">
        <v>321</v>
      </c>
      <c r="C431" s="126" t="s">
        <v>322</v>
      </c>
      <c r="D431" s="126" t="s">
        <v>323</v>
      </c>
      <c r="E431" s="126"/>
      <c r="F431" s="127">
        <v>20</v>
      </c>
      <c r="G431" s="128">
        <v>78</v>
      </c>
      <c r="H431" s="129"/>
      <c r="I431" s="126" t="s">
        <v>324</v>
      </c>
      <c r="J431" s="129" t="s">
        <v>279</v>
      </c>
      <c r="K431" s="130" t="s">
        <v>325</v>
      </c>
      <c r="L431" s="131">
        <v>44338</v>
      </c>
      <c r="M431" s="118">
        <f t="shared" si="17"/>
        <v>7.8</v>
      </c>
    </row>
    <row r="432" spans="1:13" ht="75" x14ac:dyDescent="0.25">
      <c r="A432" s="125" t="s">
        <v>274</v>
      </c>
      <c r="B432" s="126" t="s">
        <v>45</v>
      </c>
      <c r="C432" s="126" t="s">
        <v>625</v>
      </c>
      <c r="D432" s="126" t="s">
        <v>552</v>
      </c>
      <c r="E432" s="126" t="s">
        <v>284</v>
      </c>
      <c r="F432" s="127">
        <v>14</v>
      </c>
      <c r="G432" s="128">
        <v>58.47</v>
      </c>
      <c r="H432" s="129"/>
      <c r="I432" s="126" t="s">
        <v>553</v>
      </c>
      <c r="J432" s="129" t="s">
        <v>626</v>
      </c>
      <c r="K432" s="130" t="s">
        <v>627</v>
      </c>
      <c r="L432" s="131">
        <v>44621</v>
      </c>
      <c r="M432" s="118">
        <f t="shared" si="17"/>
        <v>8.3528571428571432</v>
      </c>
    </row>
    <row r="433" spans="1:13" ht="75" x14ac:dyDescent="0.25">
      <c r="A433" s="125" t="s">
        <v>274</v>
      </c>
      <c r="B433" s="126" t="s">
        <v>45</v>
      </c>
      <c r="C433" s="126" t="s">
        <v>513</v>
      </c>
      <c r="D433" s="126" t="s">
        <v>552</v>
      </c>
      <c r="E433" s="126" t="s">
        <v>284</v>
      </c>
      <c r="F433" s="127">
        <v>14</v>
      </c>
      <c r="G433" s="128">
        <v>58.47</v>
      </c>
      <c r="H433" s="129"/>
      <c r="I433" s="126" t="s">
        <v>553</v>
      </c>
      <c r="J433" s="129" t="s">
        <v>626</v>
      </c>
      <c r="K433" s="130" t="s">
        <v>631</v>
      </c>
      <c r="L433" s="131">
        <v>44621</v>
      </c>
      <c r="M433" s="118">
        <f t="shared" si="17"/>
        <v>8.3528571428571432</v>
      </c>
    </row>
    <row r="434" spans="1:13" ht="75" x14ac:dyDescent="0.25">
      <c r="A434" s="125" t="s">
        <v>274</v>
      </c>
      <c r="B434" s="126" t="s">
        <v>45</v>
      </c>
      <c r="C434" s="126" t="s">
        <v>635</v>
      </c>
      <c r="D434" s="126" t="s">
        <v>552</v>
      </c>
      <c r="E434" s="126" t="s">
        <v>284</v>
      </c>
      <c r="F434" s="127">
        <v>14</v>
      </c>
      <c r="G434" s="128">
        <v>58.47</v>
      </c>
      <c r="H434" s="129"/>
      <c r="I434" s="126" t="s">
        <v>553</v>
      </c>
      <c r="J434" s="129" t="s">
        <v>626</v>
      </c>
      <c r="K434" s="130" t="s">
        <v>636</v>
      </c>
      <c r="L434" s="131">
        <v>44621</v>
      </c>
      <c r="M434" s="118">
        <f t="shared" si="17"/>
        <v>8.3528571428571432</v>
      </c>
    </row>
    <row r="435" spans="1:13" ht="75" x14ac:dyDescent="0.25">
      <c r="A435" s="125" t="s">
        <v>274</v>
      </c>
      <c r="B435" s="126" t="s">
        <v>45</v>
      </c>
      <c r="C435" s="126" t="s">
        <v>629</v>
      </c>
      <c r="D435" s="126" t="s">
        <v>552</v>
      </c>
      <c r="E435" s="126" t="s">
        <v>284</v>
      </c>
      <c r="F435" s="127">
        <v>10</v>
      </c>
      <c r="G435" s="128">
        <v>41.95</v>
      </c>
      <c r="H435" s="129"/>
      <c r="I435" s="126" t="s">
        <v>553</v>
      </c>
      <c r="J435" s="129" t="s">
        <v>626</v>
      </c>
      <c r="K435" s="130" t="s">
        <v>630</v>
      </c>
      <c r="L435" s="131">
        <v>44621</v>
      </c>
      <c r="M435" s="118">
        <f t="shared" si="17"/>
        <v>8.39</v>
      </c>
    </row>
    <row r="436" spans="1:13" ht="75" x14ac:dyDescent="0.25">
      <c r="A436" s="125" t="s">
        <v>274</v>
      </c>
      <c r="B436" s="126" t="s">
        <v>45</v>
      </c>
      <c r="C436" s="126" t="s">
        <v>633</v>
      </c>
      <c r="D436" s="126" t="s">
        <v>552</v>
      </c>
      <c r="E436" s="126" t="s">
        <v>284</v>
      </c>
      <c r="F436" s="127">
        <v>10</v>
      </c>
      <c r="G436" s="128">
        <v>41.95</v>
      </c>
      <c r="H436" s="129"/>
      <c r="I436" s="126" t="s">
        <v>553</v>
      </c>
      <c r="J436" s="129" t="s">
        <v>626</v>
      </c>
      <c r="K436" s="130" t="s">
        <v>634</v>
      </c>
      <c r="L436" s="131">
        <v>44621</v>
      </c>
      <c r="M436" s="118">
        <f t="shared" si="17"/>
        <v>8.39</v>
      </c>
    </row>
    <row r="437" spans="1:13" ht="75" x14ac:dyDescent="0.25">
      <c r="A437" s="125" t="s">
        <v>274</v>
      </c>
      <c r="B437" s="126" t="s">
        <v>45</v>
      </c>
      <c r="C437" s="126" t="s">
        <v>633</v>
      </c>
      <c r="D437" s="126" t="s">
        <v>661</v>
      </c>
      <c r="E437" s="126" t="s">
        <v>284</v>
      </c>
      <c r="F437" s="127">
        <v>10</v>
      </c>
      <c r="G437" s="128">
        <v>42.1</v>
      </c>
      <c r="H437" s="129"/>
      <c r="I437" s="126" t="s">
        <v>662</v>
      </c>
      <c r="J437" s="129" t="s">
        <v>663</v>
      </c>
      <c r="K437" s="130" t="s">
        <v>717</v>
      </c>
      <c r="L437" s="131">
        <v>44743</v>
      </c>
      <c r="M437" s="118">
        <f t="shared" si="17"/>
        <v>8.42</v>
      </c>
    </row>
    <row r="438" spans="1:13" ht="75" x14ac:dyDescent="0.25">
      <c r="A438" s="125" t="s">
        <v>274</v>
      </c>
      <c r="B438" s="126" t="s">
        <v>45</v>
      </c>
      <c r="C438" s="126" t="s">
        <v>741</v>
      </c>
      <c r="D438" s="126" t="s">
        <v>661</v>
      </c>
      <c r="E438" s="126" t="s">
        <v>284</v>
      </c>
      <c r="F438" s="127">
        <v>10</v>
      </c>
      <c r="G438" s="128">
        <v>42.1</v>
      </c>
      <c r="H438" s="129"/>
      <c r="I438" s="126" t="s">
        <v>662</v>
      </c>
      <c r="J438" s="129" t="s">
        <v>663</v>
      </c>
      <c r="K438" s="130" t="s">
        <v>742</v>
      </c>
      <c r="L438" s="131">
        <v>44743</v>
      </c>
      <c r="M438" s="118">
        <f t="shared" si="17"/>
        <v>8.42</v>
      </c>
    </row>
    <row r="439" spans="1:13" ht="30" x14ac:dyDescent="0.25">
      <c r="A439" s="125" t="s">
        <v>274</v>
      </c>
      <c r="B439" s="126" t="s">
        <v>274</v>
      </c>
      <c r="C439" s="126" t="s">
        <v>439</v>
      </c>
      <c r="D439" s="126" t="s">
        <v>77</v>
      </c>
      <c r="E439" s="126" t="s">
        <v>284</v>
      </c>
      <c r="F439" s="127">
        <v>20</v>
      </c>
      <c r="G439" s="128">
        <v>84.27</v>
      </c>
      <c r="H439" s="129"/>
      <c r="I439" s="126" t="s">
        <v>285</v>
      </c>
      <c r="J439" s="129" t="s">
        <v>435</v>
      </c>
      <c r="K439" s="130" t="s">
        <v>440</v>
      </c>
      <c r="L439" s="131">
        <v>44299</v>
      </c>
      <c r="M439" s="118">
        <f t="shared" si="17"/>
        <v>8.4269999999999996</v>
      </c>
    </row>
    <row r="440" spans="1:13" ht="30" x14ac:dyDescent="0.25">
      <c r="A440" s="125" t="s">
        <v>274</v>
      </c>
      <c r="B440" s="126" t="s">
        <v>274</v>
      </c>
      <c r="C440" s="126" t="s">
        <v>313</v>
      </c>
      <c r="D440" s="126" t="s">
        <v>77</v>
      </c>
      <c r="E440" s="126" t="s">
        <v>284</v>
      </c>
      <c r="F440" s="127">
        <v>20</v>
      </c>
      <c r="G440" s="128">
        <v>84.27</v>
      </c>
      <c r="H440" s="129"/>
      <c r="I440" s="126" t="s">
        <v>285</v>
      </c>
      <c r="J440" s="129" t="s">
        <v>435</v>
      </c>
      <c r="K440" s="130" t="s">
        <v>444</v>
      </c>
      <c r="L440" s="131">
        <v>44299</v>
      </c>
      <c r="M440" s="118">
        <f t="shared" si="17"/>
        <v>8.4269999999999996</v>
      </c>
    </row>
    <row r="441" spans="1:13" ht="30" x14ac:dyDescent="0.25">
      <c r="A441" s="125" t="s">
        <v>274</v>
      </c>
      <c r="B441" s="126" t="s">
        <v>274</v>
      </c>
      <c r="C441" s="126" t="s">
        <v>281</v>
      </c>
      <c r="D441" s="126" t="s">
        <v>77</v>
      </c>
      <c r="E441" s="126" t="s">
        <v>284</v>
      </c>
      <c r="F441" s="127">
        <v>30</v>
      </c>
      <c r="G441" s="128">
        <v>126.41</v>
      </c>
      <c r="H441" s="129"/>
      <c r="I441" s="126" t="s">
        <v>285</v>
      </c>
      <c r="J441" s="129" t="s">
        <v>435</v>
      </c>
      <c r="K441" s="130" t="s">
        <v>443</v>
      </c>
      <c r="L441" s="131">
        <v>44299</v>
      </c>
      <c r="M441" s="118">
        <f t="shared" si="17"/>
        <v>8.4273333333333333</v>
      </c>
    </row>
    <row r="442" spans="1:13" ht="30" x14ac:dyDescent="0.25">
      <c r="A442" s="125" t="s">
        <v>274</v>
      </c>
      <c r="B442" s="126" t="s">
        <v>274</v>
      </c>
      <c r="C442" s="126" t="s">
        <v>403</v>
      </c>
      <c r="D442" s="126" t="s">
        <v>77</v>
      </c>
      <c r="E442" s="126" t="s">
        <v>284</v>
      </c>
      <c r="F442" s="127">
        <v>90</v>
      </c>
      <c r="G442" s="128">
        <v>379.24</v>
      </c>
      <c r="H442" s="129"/>
      <c r="I442" s="126" t="s">
        <v>285</v>
      </c>
      <c r="J442" s="129" t="s">
        <v>435</v>
      </c>
      <c r="K442" s="130" t="s">
        <v>441</v>
      </c>
      <c r="L442" s="131">
        <v>44299</v>
      </c>
      <c r="M442" s="118">
        <f t="shared" si="17"/>
        <v>8.4275555555555552</v>
      </c>
    </row>
    <row r="443" spans="1:13" ht="30" x14ac:dyDescent="0.25">
      <c r="A443" s="125" t="s">
        <v>274</v>
      </c>
      <c r="B443" s="126" t="s">
        <v>274</v>
      </c>
      <c r="C443" s="126" t="s">
        <v>407</v>
      </c>
      <c r="D443" s="126" t="s">
        <v>77</v>
      </c>
      <c r="E443" s="126" t="s">
        <v>284</v>
      </c>
      <c r="F443" s="127">
        <v>50</v>
      </c>
      <c r="G443" s="128">
        <v>210.69</v>
      </c>
      <c r="H443" s="129"/>
      <c r="I443" s="126" t="s">
        <v>285</v>
      </c>
      <c r="J443" s="129" t="s">
        <v>435</v>
      </c>
      <c r="K443" s="130" t="s">
        <v>442</v>
      </c>
      <c r="L443" s="131">
        <v>44299</v>
      </c>
      <c r="M443" s="118">
        <f t="shared" si="17"/>
        <v>8.4276</v>
      </c>
    </row>
    <row r="444" spans="1:13" ht="30" x14ac:dyDescent="0.25">
      <c r="A444" s="125" t="s">
        <v>274</v>
      </c>
      <c r="B444" s="126" t="s">
        <v>274</v>
      </c>
      <c r="C444" s="126" t="s">
        <v>386</v>
      </c>
      <c r="D444" s="126" t="s">
        <v>77</v>
      </c>
      <c r="E444" s="126" t="s">
        <v>284</v>
      </c>
      <c r="F444" s="127">
        <v>10</v>
      </c>
      <c r="G444" s="128">
        <v>42.14</v>
      </c>
      <c r="H444" s="129"/>
      <c r="I444" s="126" t="s">
        <v>285</v>
      </c>
      <c r="J444" s="129" t="s">
        <v>435</v>
      </c>
      <c r="K444" s="130" t="s">
        <v>445</v>
      </c>
      <c r="L444" s="131">
        <v>44299</v>
      </c>
      <c r="M444" s="118">
        <f t="shared" si="17"/>
        <v>8.4280000000000008</v>
      </c>
    </row>
    <row r="445" spans="1:13" ht="75" x14ac:dyDescent="0.25">
      <c r="A445" s="125" t="s">
        <v>274</v>
      </c>
      <c r="B445" s="126" t="s">
        <v>45</v>
      </c>
      <c r="C445" s="126" t="s">
        <v>519</v>
      </c>
      <c r="D445" s="126" t="s">
        <v>552</v>
      </c>
      <c r="E445" s="126" t="s">
        <v>284</v>
      </c>
      <c r="F445" s="127">
        <v>28</v>
      </c>
      <c r="G445" s="128">
        <v>118.21</v>
      </c>
      <c r="H445" s="129"/>
      <c r="I445" s="126" t="s">
        <v>553</v>
      </c>
      <c r="J445" s="129" t="s">
        <v>626</v>
      </c>
      <c r="K445" s="130" t="s">
        <v>628</v>
      </c>
      <c r="L445" s="131">
        <v>44621</v>
      </c>
      <c r="M445" s="118">
        <f t="shared" si="17"/>
        <v>8.4435714285714276</v>
      </c>
    </row>
    <row r="446" spans="1:13" ht="75" x14ac:dyDescent="0.25">
      <c r="A446" s="125" t="s">
        <v>274</v>
      </c>
      <c r="B446" s="126" t="s">
        <v>45</v>
      </c>
      <c r="C446" s="126" t="s">
        <v>505</v>
      </c>
      <c r="D446" s="126" t="s">
        <v>552</v>
      </c>
      <c r="E446" s="126" t="s">
        <v>284</v>
      </c>
      <c r="F446" s="127">
        <v>28</v>
      </c>
      <c r="G446" s="128">
        <v>118.21</v>
      </c>
      <c r="H446" s="129"/>
      <c r="I446" s="126" t="s">
        <v>553</v>
      </c>
      <c r="J446" s="129" t="s">
        <v>626</v>
      </c>
      <c r="K446" s="130" t="s">
        <v>632</v>
      </c>
      <c r="L446" s="131">
        <v>44621</v>
      </c>
      <c r="M446" s="118">
        <f t="shared" si="17"/>
        <v>8.4435714285714276</v>
      </c>
    </row>
    <row r="447" spans="1:13" ht="75" x14ac:dyDescent="0.25">
      <c r="A447" s="125" t="s">
        <v>274</v>
      </c>
      <c r="B447" s="126" t="s">
        <v>45</v>
      </c>
      <c r="C447" s="126" t="s">
        <v>637</v>
      </c>
      <c r="D447" s="126" t="s">
        <v>552</v>
      </c>
      <c r="E447" s="126" t="s">
        <v>284</v>
      </c>
      <c r="F447" s="127">
        <v>28</v>
      </c>
      <c r="G447" s="128">
        <v>118.21</v>
      </c>
      <c r="H447" s="129"/>
      <c r="I447" s="126" t="s">
        <v>553</v>
      </c>
      <c r="J447" s="129" t="s">
        <v>626</v>
      </c>
      <c r="K447" s="130" t="s">
        <v>638</v>
      </c>
      <c r="L447" s="131">
        <v>44621</v>
      </c>
      <c r="M447" s="118">
        <f t="shared" si="17"/>
        <v>8.4435714285714276</v>
      </c>
    </row>
    <row r="448" spans="1:13" ht="75" x14ac:dyDescent="0.25">
      <c r="A448" s="125" t="s">
        <v>274</v>
      </c>
      <c r="B448" s="126" t="s">
        <v>45</v>
      </c>
      <c r="C448" s="126" t="s">
        <v>573</v>
      </c>
      <c r="D448" s="126" t="s">
        <v>661</v>
      </c>
      <c r="E448" s="126" t="s">
        <v>284</v>
      </c>
      <c r="F448" s="127">
        <v>40</v>
      </c>
      <c r="G448" s="128">
        <v>169.04</v>
      </c>
      <c r="H448" s="129"/>
      <c r="I448" s="126" t="s">
        <v>662</v>
      </c>
      <c r="J448" s="129" t="s">
        <v>663</v>
      </c>
      <c r="K448" s="130" t="s">
        <v>724</v>
      </c>
      <c r="L448" s="131">
        <v>44743</v>
      </c>
      <c r="M448" s="118">
        <f t="shared" si="17"/>
        <v>8.452</v>
      </c>
    </row>
    <row r="449" spans="1:13" ht="75" x14ac:dyDescent="0.25">
      <c r="A449" s="125" t="s">
        <v>274</v>
      </c>
      <c r="B449" s="126" t="s">
        <v>45</v>
      </c>
      <c r="C449" s="126" t="s">
        <v>747</v>
      </c>
      <c r="D449" s="126" t="s">
        <v>661</v>
      </c>
      <c r="E449" s="126" t="s">
        <v>284</v>
      </c>
      <c r="F449" s="127">
        <v>40</v>
      </c>
      <c r="G449" s="128">
        <v>169.04</v>
      </c>
      <c r="H449" s="129"/>
      <c r="I449" s="126" t="s">
        <v>662</v>
      </c>
      <c r="J449" s="129" t="s">
        <v>663</v>
      </c>
      <c r="K449" s="130" t="s">
        <v>748</v>
      </c>
      <c r="L449" s="131">
        <v>44743</v>
      </c>
      <c r="M449" s="118">
        <f t="shared" si="17"/>
        <v>8.452</v>
      </c>
    </row>
    <row r="450" spans="1:13" ht="75" x14ac:dyDescent="0.25">
      <c r="A450" s="125" t="s">
        <v>274</v>
      </c>
      <c r="B450" s="126" t="s">
        <v>45</v>
      </c>
      <c r="C450" s="126" t="s">
        <v>525</v>
      </c>
      <c r="D450" s="126" t="s">
        <v>552</v>
      </c>
      <c r="E450" s="126" t="s">
        <v>284</v>
      </c>
      <c r="F450" s="127">
        <v>21</v>
      </c>
      <c r="G450" s="128">
        <v>88.8</v>
      </c>
      <c r="H450" s="129"/>
      <c r="I450" s="126" t="s">
        <v>553</v>
      </c>
      <c r="J450" s="129" t="s">
        <v>654</v>
      </c>
      <c r="K450" s="130" t="s">
        <v>655</v>
      </c>
      <c r="L450" s="131">
        <v>44686</v>
      </c>
      <c r="M450" s="118">
        <f t="shared" si="17"/>
        <v>8.4571428571428573</v>
      </c>
    </row>
    <row r="451" spans="1:13" ht="75" x14ac:dyDescent="0.25">
      <c r="A451" s="125" t="s">
        <v>274</v>
      </c>
      <c r="B451" s="126" t="s">
        <v>45</v>
      </c>
      <c r="C451" s="126" t="s">
        <v>656</v>
      </c>
      <c r="D451" s="126" t="s">
        <v>552</v>
      </c>
      <c r="E451" s="126" t="s">
        <v>284</v>
      </c>
      <c r="F451" s="127">
        <v>21</v>
      </c>
      <c r="G451" s="128">
        <v>88.8</v>
      </c>
      <c r="H451" s="129"/>
      <c r="I451" s="126" t="s">
        <v>553</v>
      </c>
      <c r="J451" s="129" t="s">
        <v>654</v>
      </c>
      <c r="K451" s="130" t="s">
        <v>657</v>
      </c>
      <c r="L451" s="131">
        <v>44686</v>
      </c>
      <c r="M451" s="118">
        <f t="shared" si="17"/>
        <v>8.4571428571428573</v>
      </c>
    </row>
    <row r="452" spans="1:13" ht="75" x14ac:dyDescent="0.25">
      <c r="A452" s="125" t="s">
        <v>274</v>
      </c>
      <c r="B452" s="126" t="s">
        <v>45</v>
      </c>
      <c r="C452" s="126" t="s">
        <v>583</v>
      </c>
      <c r="D452" s="126" t="s">
        <v>661</v>
      </c>
      <c r="E452" s="126" t="s">
        <v>284</v>
      </c>
      <c r="F452" s="127">
        <v>70</v>
      </c>
      <c r="G452" s="128">
        <v>296.13</v>
      </c>
      <c r="H452" s="129"/>
      <c r="I452" s="126" t="s">
        <v>662</v>
      </c>
      <c r="J452" s="129" t="s">
        <v>663</v>
      </c>
      <c r="K452" s="130" t="s">
        <v>729</v>
      </c>
      <c r="L452" s="131">
        <v>44743</v>
      </c>
      <c r="M452" s="118">
        <f t="shared" ref="M452:M483" si="18">G452/F452*2</f>
        <v>8.460857142857142</v>
      </c>
    </row>
    <row r="453" spans="1:13" ht="75" x14ac:dyDescent="0.25">
      <c r="A453" s="125" t="s">
        <v>274</v>
      </c>
      <c r="B453" s="126" t="s">
        <v>45</v>
      </c>
      <c r="C453" s="126" t="s">
        <v>753</v>
      </c>
      <c r="D453" s="126" t="s">
        <v>661</v>
      </c>
      <c r="E453" s="126" t="s">
        <v>284</v>
      </c>
      <c r="F453" s="127">
        <v>70</v>
      </c>
      <c r="G453" s="128">
        <v>296.13</v>
      </c>
      <c r="H453" s="129"/>
      <c r="I453" s="126" t="s">
        <v>662</v>
      </c>
      <c r="J453" s="129" t="s">
        <v>663</v>
      </c>
      <c r="K453" s="130" t="s">
        <v>754</v>
      </c>
      <c r="L453" s="131">
        <v>44743</v>
      </c>
      <c r="M453" s="118">
        <f t="shared" si="18"/>
        <v>8.460857142857142</v>
      </c>
    </row>
    <row r="454" spans="1:13" ht="75" x14ac:dyDescent="0.25">
      <c r="A454" s="125" t="s">
        <v>274</v>
      </c>
      <c r="B454" s="126" t="s">
        <v>45</v>
      </c>
      <c r="C454" s="126" t="s">
        <v>589</v>
      </c>
      <c r="D454" s="126" t="s">
        <v>661</v>
      </c>
      <c r="E454" s="126" t="s">
        <v>284</v>
      </c>
      <c r="F454" s="127">
        <v>100</v>
      </c>
      <c r="G454" s="128">
        <v>423.23</v>
      </c>
      <c r="H454" s="129"/>
      <c r="I454" s="126" t="s">
        <v>662</v>
      </c>
      <c r="J454" s="129" t="s">
        <v>663</v>
      </c>
      <c r="K454" s="130" t="s">
        <v>732</v>
      </c>
      <c r="L454" s="131">
        <v>44743</v>
      </c>
      <c r="M454" s="118">
        <f t="shared" si="18"/>
        <v>8.4646000000000008</v>
      </c>
    </row>
    <row r="455" spans="1:13" ht="75" x14ac:dyDescent="0.25">
      <c r="A455" s="125" t="s">
        <v>274</v>
      </c>
      <c r="B455" s="126" t="s">
        <v>45</v>
      </c>
      <c r="C455" s="126" t="s">
        <v>759</v>
      </c>
      <c r="D455" s="126" t="s">
        <v>661</v>
      </c>
      <c r="E455" s="126" t="s">
        <v>284</v>
      </c>
      <c r="F455" s="127">
        <v>100</v>
      </c>
      <c r="G455" s="128">
        <v>423.23</v>
      </c>
      <c r="H455" s="129"/>
      <c r="I455" s="126" t="s">
        <v>662</v>
      </c>
      <c r="J455" s="129" t="s">
        <v>663</v>
      </c>
      <c r="K455" s="130" t="s">
        <v>760</v>
      </c>
      <c r="L455" s="131">
        <v>44743</v>
      </c>
      <c r="M455" s="118">
        <f t="shared" si="18"/>
        <v>8.4646000000000008</v>
      </c>
    </row>
    <row r="456" spans="1:13" ht="75" x14ac:dyDescent="0.25">
      <c r="A456" s="125" t="s">
        <v>274</v>
      </c>
      <c r="B456" s="126" t="s">
        <v>45</v>
      </c>
      <c r="C456" s="126" t="s">
        <v>635</v>
      </c>
      <c r="D456" s="126" t="s">
        <v>661</v>
      </c>
      <c r="E456" s="126" t="s">
        <v>284</v>
      </c>
      <c r="F456" s="127">
        <v>14</v>
      </c>
      <c r="G456" s="128">
        <v>59.29</v>
      </c>
      <c r="H456" s="129"/>
      <c r="I456" s="126" t="s">
        <v>662</v>
      </c>
      <c r="J456" s="129" t="s">
        <v>663</v>
      </c>
      <c r="K456" s="130" t="s">
        <v>718</v>
      </c>
      <c r="L456" s="131">
        <v>44743</v>
      </c>
      <c r="M456" s="118">
        <f t="shared" si="18"/>
        <v>8.4700000000000006</v>
      </c>
    </row>
    <row r="457" spans="1:13" ht="75" x14ac:dyDescent="0.25">
      <c r="A457" s="125" t="s">
        <v>274</v>
      </c>
      <c r="B457" s="126" t="s">
        <v>45</v>
      </c>
      <c r="C457" s="126" t="s">
        <v>733</v>
      </c>
      <c r="D457" s="126" t="s">
        <v>661</v>
      </c>
      <c r="E457" s="126" t="s">
        <v>284</v>
      </c>
      <c r="F457" s="127">
        <v>14</v>
      </c>
      <c r="G457" s="128">
        <v>59.29</v>
      </c>
      <c r="H457" s="129"/>
      <c r="I457" s="126" t="s">
        <v>662</v>
      </c>
      <c r="J457" s="129" t="s">
        <v>663</v>
      </c>
      <c r="K457" s="130" t="s">
        <v>734</v>
      </c>
      <c r="L457" s="131">
        <v>44743</v>
      </c>
      <c r="M457" s="118">
        <f t="shared" si="18"/>
        <v>8.4700000000000006</v>
      </c>
    </row>
    <row r="458" spans="1:13" ht="75" x14ac:dyDescent="0.25">
      <c r="A458" s="125" t="s">
        <v>274</v>
      </c>
      <c r="B458" s="126" t="s">
        <v>45</v>
      </c>
      <c r="C458" s="126" t="s">
        <v>765</v>
      </c>
      <c r="D458" s="126" t="s">
        <v>661</v>
      </c>
      <c r="E458" s="126" t="s">
        <v>284</v>
      </c>
      <c r="F458" s="127">
        <v>14</v>
      </c>
      <c r="G458" s="128">
        <v>59.29</v>
      </c>
      <c r="H458" s="129"/>
      <c r="I458" s="126" t="s">
        <v>662</v>
      </c>
      <c r="J458" s="129" t="s">
        <v>663</v>
      </c>
      <c r="K458" s="130" t="s">
        <v>766</v>
      </c>
      <c r="L458" s="131">
        <v>44743</v>
      </c>
      <c r="M458" s="118">
        <f t="shared" si="18"/>
        <v>8.4700000000000006</v>
      </c>
    </row>
    <row r="459" spans="1:13" ht="75" x14ac:dyDescent="0.25">
      <c r="A459" s="125" t="s">
        <v>274</v>
      </c>
      <c r="B459" s="126" t="s">
        <v>45</v>
      </c>
      <c r="C459" s="126" t="s">
        <v>551</v>
      </c>
      <c r="D459" s="126" t="s">
        <v>552</v>
      </c>
      <c r="E459" s="126" t="s">
        <v>284</v>
      </c>
      <c r="F459" s="127">
        <v>7</v>
      </c>
      <c r="G459" s="128">
        <v>29.65</v>
      </c>
      <c r="H459" s="129"/>
      <c r="I459" s="126" t="s">
        <v>553</v>
      </c>
      <c r="J459" s="129" t="s">
        <v>554</v>
      </c>
      <c r="K459" s="130" t="s">
        <v>555</v>
      </c>
      <c r="L459" s="131">
        <v>44524</v>
      </c>
      <c r="M459" s="118">
        <f t="shared" si="18"/>
        <v>8.4714285714285715</v>
      </c>
    </row>
    <row r="460" spans="1:13" ht="75" x14ac:dyDescent="0.25">
      <c r="A460" s="125" t="s">
        <v>274</v>
      </c>
      <c r="B460" s="126" t="s">
        <v>45</v>
      </c>
      <c r="C460" s="126" t="s">
        <v>568</v>
      </c>
      <c r="D460" s="126" t="s">
        <v>552</v>
      </c>
      <c r="E460" s="126" t="s">
        <v>284</v>
      </c>
      <c r="F460" s="127">
        <v>7</v>
      </c>
      <c r="G460" s="128">
        <v>29.65</v>
      </c>
      <c r="H460" s="129"/>
      <c r="I460" s="126" t="s">
        <v>553</v>
      </c>
      <c r="J460" s="129" t="s">
        <v>554</v>
      </c>
      <c r="K460" s="130" t="s">
        <v>569</v>
      </c>
      <c r="L460" s="131">
        <v>44524</v>
      </c>
      <c r="M460" s="118">
        <f t="shared" si="18"/>
        <v>8.4714285714285715</v>
      </c>
    </row>
    <row r="461" spans="1:13" ht="75" x14ac:dyDescent="0.25">
      <c r="A461" s="125" t="s">
        <v>274</v>
      </c>
      <c r="B461" s="126" t="s">
        <v>45</v>
      </c>
      <c r="C461" s="126" t="s">
        <v>568</v>
      </c>
      <c r="D461" s="126" t="s">
        <v>661</v>
      </c>
      <c r="E461" s="126" t="s">
        <v>284</v>
      </c>
      <c r="F461" s="127">
        <v>7</v>
      </c>
      <c r="G461" s="128">
        <v>29.65</v>
      </c>
      <c r="H461" s="129"/>
      <c r="I461" s="126" t="s">
        <v>662</v>
      </c>
      <c r="J461" s="129" t="s">
        <v>663</v>
      </c>
      <c r="K461" s="130" t="s">
        <v>716</v>
      </c>
      <c r="L461" s="131">
        <v>44743</v>
      </c>
      <c r="M461" s="118">
        <f t="shared" si="18"/>
        <v>8.4714285714285715</v>
      </c>
    </row>
    <row r="462" spans="1:13" ht="75" x14ac:dyDescent="0.25">
      <c r="A462" s="125" t="s">
        <v>274</v>
      </c>
      <c r="B462" s="126" t="s">
        <v>45</v>
      </c>
      <c r="C462" s="126" t="s">
        <v>720</v>
      </c>
      <c r="D462" s="126" t="s">
        <v>661</v>
      </c>
      <c r="E462" s="126" t="s">
        <v>284</v>
      </c>
      <c r="F462" s="127">
        <v>21</v>
      </c>
      <c r="G462" s="128">
        <v>88.95</v>
      </c>
      <c r="H462" s="129"/>
      <c r="I462" s="126" t="s">
        <v>662</v>
      </c>
      <c r="J462" s="129" t="s">
        <v>663</v>
      </c>
      <c r="K462" s="130" t="s">
        <v>721</v>
      </c>
      <c r="L462" s="131">
        <v>44743</v>
      </c>
      <c r="M462" s="118">
        <f t="shared" si="18"/>
        <v>8.4714285714285715</v>
      </c>
    </row>
    <row r="463" spans="1:13" ht="75" x14ac:dyDescent="0.25">
      <c r="A463" s="125" t="s">
        <v>274</v>
      </c>
      <c r="B463" s="126" t="s">
        <v>45</v>
      </c>
      <c r="C463" s="126" t="s">
        <v>637</v>
      </c>
      <c r="D463" s="126" t="s">
        <v>661</v>
      </c>
      <c r="E463" s="126" t="s">
        <v>284</v>
      </c>
      <c r="F463" s="127">
        <v>28</v>
      </c>
      <c r="G463" s="128">
        <v>118.6</v>
      </c>
      <c r="H463" s="129"/>
      <c r="I463" s="126" t="s">
        <v>662</v>
      </c>
      <c r="J463" s="129" t="s">
        <v>663</v>
      </c>
      <c r="K463" s="130" t="s">
        <v>722</v>
      </c>
      <c r="L463" s="131">
        <v>44743</v>
      </c>
      <c r="M463" s="118">
        <f t="shared" si="18"/>
        <v>8.4714285714285715</v>
      </c>
    </row>
    <row r="464" spans="1:13" ht="75" x14ac:dyDescent="0.25">
      <c r="A464" s="125" t="s">
        <v>274</v>
      </c>
      <c r="B464" s="126" t="s">
        <v>45</v>
      </c>
      <c r="C464" s="126" t="s">
        <v>735</v>
      </c>
      <c r="D464" s="126" t="s">
        <v>661</v>
      </c>
      <c r="E464" s="126" t="s">
        <v>284</v>
      </c>
      <c r="F464" s="127">
        <v>28</v>
      </c>
      <c r="G464" s="128">
        <v>118.6</v>
      </c>
      <c r="H464" s="129"/>
      <c r="I464" s="126" t="s">
        <v>662</v>
      </c>
      <c r="J464" s="129" t="s">
        <v>663</v>
      </c>
      <c r="K464" s="130" t="s">
        <v>736</v>
      </c>
      <c r="L464" s="131">
        <v>44743</v>
      </c>
      <c r="M464" s="118">
        <f t="shared" si="18"/>
        <v>8.4714285714285715</v>
      </c>
    </row>
    <row r="465" spans="1:13" ht="75" x14ac:dyDescent="0.25">
      <c r="A465" s="125" t="s">
        <v>274</v>
      </c>
      <c r="B465" s="126" t="s">
        <v>45</v>
      </c>
      <c r="C465" s="126" t="s">
        <v>761</v>
      </c>
      <c r="D465" s="126" t="s">
        <v>661</v>
      </c>
      <c r="E465" s="126" t="s">
        <v>284</v>
      </c>
      <c r="F465" s="127">
        <v>28</v>
      </c>
      <c r="G465" s="128">
        <v>118.6</v>
      </c>
      <c r="H465" s="129"/>
      <c r="I465" s="126" t="s">
        <v>662</v>
      </c>
      <c r="J465" s="129" t="s">
        <v>663</v>
      </c>
      <c r="K465" s="130" t="s">
        <v>762</v>
      </c>
      <c r="L465" s="131">
        <v>44743</v>
      </c>
      <c r="M465" s="118">
        <f t="shared" si="18"/>
        <v>8.4714285714285715</v>
      </c>
    </row>
    <row r="466" spans="1:13" ht="75" x14ac:dyDescent="0.25">
      <c r="A466" s="125" t="s">
        <v>274</v>
      </c>
      <c r="B466" s="126" t="s">
        <v>45</v>
      </c>
      <c r="C466" s="126" t="s">
        <v>763</v>
      </c>
      <c r="D466" s="126" t="s">
        <v>661</v>
      </c>
      <c r="E466" s="126" t="s">
        <v>284</v>
      </c>
      <c r="F466" s="127">
        <v>21</v>
      </c>
      <c r="G466" s="128">
        <v>88.95</v>
      </c>
      <c r="H466" s="129"/>
      <c r="I466" s="126" t="s">
        <v>662</v>
      </c>
      <c r="J466" s="129" t="s">
        <v>663</v>
      </c>
      <c r="K466" s="130" t="s">
        <v>764</v>
      </c>
      <c r="L466" s="131">
        <v>44743</v>
      </c>
      <c r="M466" s="118">
        <f t="shared" si="18"/>
        <v>8.4714285714285715</v>
      </c>
    </row>
    <row r="467" spans="1:13" ht="75" x14ac:dyDescent="0.25">
      <c r="A467" s="125" t="s">
        <v>274</v>
      </c>
      <c r="B467" s="126" t="s">
        <v>45</v>
      </c>
      <c r="C467" s="126" t="s">
        <v>767</v>
      </c>
      <c r="D467" s="126" t="s">
        <v>661</v>
      </c>
      <c r="E467" s="126" t="s">
        <v>284</v>
      </c>
      <c r="F467" s="127">
        <v>7</v>
      </c>
      <c r="G467" s="128">
        <v>29.65</v>
      </c>
      <c r="H467" s="129"/>
      <c r="I467" s="126" t="s">
        <v>662</v>
      </c>
      <c r="J467" s="129" t="s">
        <v>663</v>
      </c>
      <c r="K467" s="130" t="s">
        <v>768</v>
      </c>
      <c r="L467" s="131">
        <v>44743</v>
      </c>
      <c r="M467" s="118">
        <f t="shared" si="18"/>
        <v>8.4714285714285715</v>
      </c>
    </row>
    <row r="468" spans="1:13" ht="75" x14ac:dyDescent="0.25">
      <c r="A468" s="125" t="s">
        <v>274</v>
      </c>
      <c r="B468" s="126" t="s">
        <v>45</v>
      </c>
      <c r="C468" s="126" t="s">
        <v>556</v>
      </c>
      <c r="D468" s="126" t="s">
        <v>552</v>
      </c>
      <c r="E468" s="126" t="s">
        <v>284</v>
      </c>
      <c r="F468" s="127">
        <v>20</v>
      </c>
      <c r="G468" s="128">
        <v>84.72</v>
      </c>
      <c r="H468" s="129"/>
      <c r="I468" s="126" t="s">
        <v>553</v>
      </c>
      <c r="J468" s="129" t="s">
        <v>554</v>
      </c>
      <c r="K468" s="130" t="s">
        <v>557</v>
      </c>
      <c r="L468" s="131">
        <v>44524</v>
      </c>
      <c r="M468" s="118">
        <f t="shared" si="18"/>
        <v>8.4719999999999995</v>
      </c>
    </row>
    <row r="469" spans="1:13" ht="75" x14ac:dyDescent="0.25">
      <c r="A469" s="125" t="s">
        <v>274</v>
      </c>
      <c r="B469" s="126" t="s">
        <v>45</v>
      </c>
      <c r="C469" s="126" t="s">
        <v>570</v>
      </c>
      <c r="D469" s="126" t="s">
        <v>552</v>
      </c>
      <c r="E469" s="126" t="s">
        <v>284</v>
      </c>
      <c r="F469" s="127">
        <v>20</v>
      </c>
      <c r="G469" s="128">
        <v>84.72</v>
      </c>
      <c r="H469" s="129"/>
      <c r="I469" s="126" t="s">
        <v>553</v>
      </c>
      <c r="J469" s="129" t="s">
        <v>554</v>
      </c>
      <c r="K469" s="130" t="s">
        <v>571</v>
      </c>
      <c r="L469" s="131">
        <v>44524</v>
      </c>
      <c r="M469" s="118">
        <f t="shared" si="18"/>
        <v>8.4719999999999995</v>
      </c>
    </row>
    <row r="470" spans="1:13" ht="75" x14ac:dyDescent="0.25">
      <c r="A470" s="125" t="s">
        <v>274</v>
      </c>
      <c r="B470" s="126" t="s">
        <v>45</v>
      </c>
      <c r="C470" s="126" t="s">
        <v>570</v>
      </c>
      <c r="D470" s="126" t="s">
        <v>661</v>
      </c>
      <c r="E470" s="126" t="s">
        <v>284</v>
      </c>
      <c r="F470" s="127">
        <v>20</v>
      </c>
      <c r="G470" s="128">
        <v>84.72</v>
      </c>
      <c r="H470" s="129"/>
      <c r="I470" s="126" t="s">
        <v>662</v>
      </c>
      <c r="J470" s="129" t="s">
        <v>663</v>
      </c>
      <c r="K470" s="130" t="s">
        <v>719</v>
      </c>
      <c r="L470" s="131">
        <v>44743</v>
      </c>
      <c r="M470" s="118">
        <f t="shared" si="18"/>
        <v>8.4719999999999995</v>
      </c>
    </row>
    <row r="471" spans="1:13" ht="75" x14ac:dyDescent="0.25">
      <c r="A471" s="125" t="s">
        <v>274</v>
      </c>
      <c r="B471" s="126" t="s">
        <v>45</v>
      </c>
      <c r="C471" s="126" t="s">
        <v>743</v>
      </c>
      <c r="D471" s="126" t="s">
        <v>661</v>
      </c>
      <c r="E471" s="126" t="s">
        <v>284</v>
      </c>
      <c r="F471" s="127">
        <v>20</v>
      </c>
      <c r="G471" s="128">
        <v>84.72</v>
      </c>
      <c r="H471" s="129"/>
      <c r="I471" s="126" t="s">
        <v>662</v>
      </c>
      <c r="J471" s="129" t="s">
        <v>663</v>
      </c>
      <c r="K471" s="130" t="s">
        <v>744</v>
      </c>
      <c r="L471" s="131">
        <v>44743</v>
      </c>
      <c r="M471" s="118">
        <f t="shared" si="18"/>
        <v>8.4719999999999995</v>
      </c>
    </row>
    <row r="472" spans="1:13" ht="75" x14ac:dyDescent="0.25">
      <c r="A472" s="125" t="s">
        <v>274</v>
      </c>
      <c r="B472" s="126" t="s">
        <v>45</v>
      </c>
      <c r="C472" s="126" t="s">
        <v>546</v>
      </c>
      <c r="D472" s="126" t="s">
        <v>552</v>
      </c>
      <c r="E472" s="126" t="s">
        <v>284</v>
      </c>
      <c r="F472" s="127">
        <v>30</v>
      </c>
      <c r="G472" s="128">
        <v>127.09</v>
      </c>
      <c r="H472" s="129"/>
      <c r="I472" s="126" t="s">
        <v>553</v>
      </c>
      <c r="J472" s="129" t="s">
        <v>554</v>
      </c>
      <c r="K472" s="130" t="s">
        <v>558</v>
      </c>
      <c r="L472" s="131">
        <v>44524</v>
      </c>
      <c r="M472" s="118">
        <f t="shared" si="18"/>
        <v>8.472666666666667</v>
      </c>
    </row>
    <row r="473" spans="1:13" ht="75" x14ac:dyDescent="0.25">
      <c r="A473" s="125" t="s">
        <v>274</v>
      </c>
      <c r="B473" s="126" t="s">
        <v>45</v>
      </c>
      <c r="C473" s="126" t="s">
        <v>472</v>
      </c>
      <c r="D473" s="126" t="s">
        <v>552</v>
      </c>
      <c r="E473" s="126" t="s">
        <v>284</v>
      </c>
      <c r="F473" s="127">
        <v>30</v>
      </c>
      <c r="G473" s="128">
        <v>127.09</v>
      </c>
      <c r="H473" s="129"/>
      <c r="I473" s="126" t="s">
        <v>553</v>
      </c>
      <c r="J473" s="129" t="s">
        <v>554</v>
      </c>
      <c r="K473" s="130" t="s">
        <v>572</v>
      </c>
      <c r="L473" s="131">
        <v>44524</v>
      </c>
      <c r="M473" s="118">
        <f t="shared" si="18"/>
        <v>8.472666666666667</v>
      </c>
    </row>
    <row r="474" spans="1:13" ht="75" x14ac:dyDescent="0.25">
      <c r="A474" s="125" t="s">
        <v>274</v>
      </c>
      <c r="B474" s="126" t="s">
        <v>45</v>
      </c>
      <c r="C474" s="126" t="s">
        <v>472</v>
      </c>
      <c r="D474" s="126" t="s">
        <v>661</v>
      </c>
      <c r="E474" s="126" t="s">
        <v>284</v>
      </c>
      <c r="F474" s="127">
        <v>30</v>
      </c>
      <c r="G474" s="128">
        <v>127.09</v>
      </c>
      <c r="H474" s="129"/>
      <c r="I474" s="126" t="s">
        <v>662</v>
      </c>
      <c r="J474" s="129" t="s">
        <v>663</v>
      </c>
      <c r="K474" s="130" t="s">
        <v>723</v>
      </c>
      <c r="L474" s="131">
        <v>44743</v>
      </c>
      <c r="M474" s="118">
        <f t="shared" si="18"/>
        <v>8.472666666666667</v>
      </c>
    </row>
    <row r="475" spans="1:13" ht="75" x14ac:dyDescent="0.25">
      <c r="A475" s="125" t="s">
        <v>274</v>
      </c>
      <c r="B475" s="126" t="s">
        <v>45</v>
      </c>
      <c r="C475" s="126" t="s">
        <v>745</v>
      </c>
      <c r="D475" s="126" t="s">
        <v>661</v>
      </c>
      <c r="E475" s="126" t="s">
        <v>284</v>
      </c>
      <c r="F475" s="127">
        <v>30</v>
      </c>
      <c r="G475" s="128">
        <v>127.09</v>
      </c>
      <c r="H475" s="129"/>
      <c r="I475" s="126" t="s">
        <v>662</v>
      </c>
      <c r="J475" s="129" t="s">
        <v>663</v>
      </c>
      <c r="K475" s="130" t="s">
        <v>746</v>
      </c>
      <c r="L475" s="131">
        <v>44743</v>
      </c>
      <c r="M475" s="118">
        <f t="shared" si="18"/>
        <v>8.472666666666667</v>
      </c>
    </row>
    <row r="476" spans="1:13" ht="75" x14ac:dyDescent="0.25">
      <c r="A476" s="125" t="s">
        <v>274</v>
      </c>
      <c r="B476" s="126" t="s">
        <v>45</v>
      </c>
      <c r="C476" s="126" t="s">
        <v>546</v>
      </c>
      <c r="D476" s="126" t="s">
        <v>552</v>
      </c>
      <c r="E476" s="126" t="s">
        <v>284</v>
      </c>
      <c r="F476" s="127">
        <v>30</v>
      </c>
      <c r="G476" s="128">
        <v>127.09</v>
      </c>
      <c r="H476" s="129"/>
      <c r="I476" s="126" t="s">
        <v>898</v>
      </c>
      <c r="J476" s="129" t="s">
        <v>899</v>
      </c>
      <c r="K476" s="130" t="s">
        <v>900</v>
      </c>
      <c r="L476" s="131">
        <v>45275</v>
      </c>
      <c r="M476" s="118">
        <f t="shared" si="18"/>
        <v>8.472666666666667</v>
      </c>
    </row>
    <row r="477" spans="1:13" ht="75" x14ac:dyDescent="0.25">
      <c r="A477" s="125" t="s">
        <v>274</v>
      </c>
      <c r="B477" s="126" t="s">
        <v>45</v>
      </c>
      <c r="C477" s="126" t="s">
        <v>472</v>
      </c>
      <c r="D477" s="126" t="s">
        <v>552</v>
      </c>
      <c r="E477" s="126" t="s">
        <v>284</v>
      </c>
      <c r="F477" s="127">
        <v>30</v>
      </c>
      <c r="G477" s="128">
        <v>127.09</v>
      </c>
      <c r="H477" s="129"/>
      <c r="I477" s="126" t="s">
        <v>898</v>
      </c>
      <c r="J477" s="129" t="s">
        <v>899</v>
      </c>
      <c r="K477" s="130" t="s">
        <v>906</v>
      </c>
      <c r="L477" s="131">
        <v>45275</v>
      </c>
      <c r="M477" s="118">
        <f t="shared" si="18"/>
        <v>8.472666666666667</v>
      </c>
    </row>
    <row r="478" spans="1:13" ht="75" x14ac:dyDescent="0.25">
      <c r="A478" s="125" t="s">
        <v>274</v>
      </c>
      <c r="B478" s="126" t="s">
        <v>45</v>
      </c>
      <c r="C478" s="126" t="s">
        <v>546</v>
      </c>
      <c r="D478" s="126" t="s">
        <v>917</v>
      </c>
      <c r="E478" s="126" t="s">
        <v>284</v>
      </c>
      <c r="F478" s="127">
        <v>30</v>
      </c>
      <c r="G478" s="128">
        <v>127.09</v>
      </c>
      <c r="H478" s="129"/>
      <c r="I478" s="126" t="s">
        <v>918</v>
      </c>
      <c r="J478" s="129" t="s">
        <v>919</v>
      </c>
      <c r="K478" s="130" t="s">
        <v>920</v>
      </c>
      <c r="L478" s="131">
        <v>45287</v>
      </c>
      <c r="M478" s="118">
        <f t="shared" si="18"/>
        <v>8.472666666666667</v>
      </c>
    </row>
    <row r="479" spans="1:13" ht="75" x14ac:dyDescent="0.25">
      <c r="A479" s="125" t="s">
        <v>274</v>
      </c>
      <c r="B479" s="126" t="s">
        <v>45</v>
      </c>
      <c r="C479" s="126" t="s">
        <v>472</v>
      </c>
      <c r="D479" s="126" t="s">
        <v>917</v>
      </c>
      <c r="E479" s="126" t="s">
        <v>284</v>
      </c>
      <c r="F479" s="127">
        <v>30</v>
      </c>
      <c r="G479" s="128">
        <v>127.09</v>
      </c>
      <c r="H479" s="129"/>
      <c r="I479" s="126" t="s">
        <v>918</v>
      </c>
      <c r="J479" s="129" t="s">
        <v>919</v>
      </c>
      <c r="K479" s="130" t="s">
        <v>926</v>
      </c>
      <c r="L479" s="131">
        <v>45287</v>
      </c>
      <c r="M479" s="118">
        <f t="shared" si="18"/>
        <v>8.472666666666667</v>
      </c>
    </row>
    <row r="480" spans="1:13" ht="75" x14ac:dyDescent="0.25">
      <c r="A480" s="125" t="s">
        <v>274</v>
      </c>
      <c r="B480" s="126" t="s">
        <v>45</v>
      </c>
      <c r="C480" s="126" t="s">
        <v>546</v>
      </c>
      <c r="D480" s="126" t="s">
        <v>661</v>
      </c>
      <c r="E480" s="126" t="s">
        <v>284</v>
      </c>
      <c r="F480" s="127">
        <v>30</v>
      </c>
      <c r="G480" s="128">
        <v>127.09</v>
      </c>
      <c r="H480" s="129"/>
      <c r="I480" s="126" t="s">
        <v>932</v>
      </c>
      <c r="J480" s="129" t="s">
        <v>933</v>
      </c>
      <c r="K480" s="130" t="s">
        <v>934</v>
      </c>
      <c r="L480" s="131">
        <v>45287</v>
      </c>
      <c r="M480" s="118">
        <f t="shared" si="18"/>
        <v>8.472666666666667</v>
      </c>
    </row>
    <row r="481" spans="1:13" ht="75" x14ac:dyDescent="0.25">
      <c r="A481" s="125" t="s">
        <v>274</v>
      </c>
      <c r="B481" s="126" t="s">
        <v>45</v>
      </c>
      <c r="C481" s="126" t="s">
        <v>472</v>
      </c>
      <c r="D481" s="126" t="s">
        <v>661</v>
      </c>
      <c r="E481" s="126" t="s">
        <v>284</v>
      </c>
      <c r="F481" s="127">
        <v>30</v>
      </c>
      <c r="G481" s="128">
        <v>127.09</v>
      </c>
      <c r="H481" s="129"/>
      <c r="I481" s="126" t="s">
        <v>932</v>
      </c>
      <c r="J481" s="129" t="s">
        <v>933</v>
      </c>
      <c r="K481" s="130" t="s">
        <v>940</v>
      </c>
      <c r="L481" s="131">
        <v>45287</v>
      </c>
      <c r="M481" s="118">
        <f t="shared" si="18"/>
        <v>8.472666666666667</v>
      </c>
    </row>
    <row r="482" spans="1:13" ht="75" x14ac:dyDescent="0.25">
      <c r="A482" s="125" t="s">
        <v>274</v>
      </c>
      <c r="B482" s="126" t="s">
        <v>45</v>
      </c>
      <c r="C482" s="126" t="s">
        <v>964</v>
      </c>
      <c r="D482" s="126" t="s">
        <v>917</v>
      </c>
      <c r="E482" s="126" t="s">
        <v>284</v>
      </c>
      <c r="F482" s="127">
        <v>30</v>
      </c>
      <c r="G482" s="128">
        <v>127.09</v>
      </c>
      <c r="H482" s="129"/>
      <c r="I482" s="126" t="s">
        <v>918</v>
      </c>
      <c r="J482" s="129" t="s">
        <v>960</v>
      </c>
      <c r="K482" s="130" t="s">
        <v>965</v>
      </c>
      <c r="L482" s="131">
        <v>45393</v>
      </c>
      <c r="M482" s="118">
        <f t="shared" si="18"/>
        <v>8.472666666666667</v>
      </c>
    </row>
    <row r="483" spans="1:13" ht="60" x14ac:dyDescent="0.25">
      <c r="A483" s="125" t="s">
        <v>274</v>
      </c>
      <c r="B483" s="126" t="s">
        <v>1107</v>
      </c>
      <c r="C483" s="126" t="s">
        <v>281</v>
      </c>
      <c r="D483" s="126" t="s">
        <v>1108</v>
      </c>
      <c r="E483" s="126" t="s">
        <v>284</v>
      </c>
      <c r="F483" s="127">
        <v>30</v>
      </c>
      <c r="G483" s="128">
        <v>127.09</v>
      </c>
      <c r="H483" s="129"/>
      <c r="I483" s="126" t="s">
        <v>1109</v>
      </c>
      <c r="J483" s="129" t="s">
        <v>1110</v>
      </c>
      <c r="K483" s="130" t="s">
        <v>1112</v>
      </c>
      <c r="L483" s="131">
        <v>45791</v>
      </c>
      <c r="M483" s="118">
        <f t="shared" si="18"/>
        <v>8.472666666666667</v>
      </c>
    </row>
    <row r="484" spans="1:13" ht="75" x14ac:dyDescent="0.25">
      <c r="A484" s="125" t="s">
        <v>274</v>
      </c>
      <c r="B484" s="126" t="s">
        <v>45</v>
      </c>
      <c r="C484" s="126" t="s">
        <v>964</v>
      </c>
      <c r="D484" s="126" t="s">
        <v>1166</v>
      </c>
      <c r="E484" s="126" t="s">
        <v>284</v>
      </c>
      <c r="F484" s="127">
        <v>30</v>
      </c>
      <c r="G484" s="128">
        <v>127.09</v>
      </c>
      <c r="H484" s="129"/>
      <c r="I484" s="126" t="s">
        <v>918</v>
      </c>
      <c r="J484" s="129" t="s">
        <v>1167</v>
      </c>
      <c r="K484" s="130" t="s">
        <v>1169</v>
      </c>
      <c r="L484" s="131">
        <v>45924</v>
      </c>
      <c r="M484" s="118">
        <f t="shared" ref="M484:M515" si="19">G484/F484*2</f>
        <v>8.472666666666667</v>
      </c>
    </row>
    <row r="485" spans="1:13" ht="75" x14ac:dyDescent="0.25">
      <c r="A485" s="125" t="s">
        <v>274</v>
      </c>
      <c r="B485" s="126" t="s">
        <v>45</v>
      </c>
      <c r="C485" s="126" t="s">
        <v>472</v>
      </c>
      <c r="D485" s="126" t="s">
        <v>1166</v>
      </c>
      <c r="E485" s="126" t="s">
        <v>284</v>
      </c>
      <c r="F485" s="127">
        <v>30</v>
      </c>
      <c r="G485" s="128">
        <v>127.09</v>
      </c>
      <c r="H485" s="129"/>
      <c r="I485" s="126" t="s">
        <v>918</v>
      </c>
      <c r="J485" s="129" t="s">
        <v>1185</v>
      </c>
      <c r="K485" s="130" t="s">
        <v>1187</v>
      </c>
      <c r="L485" s="131">
        <v>46055</v>
      </c>
      <c r="M485" s="118">
        <f t="shared" si="19"/>
        <v>8.472666666666667</v>
      </c>
    </row>
    <row r="486" spans="1:13" ht="75" x14ac:dyDescent="0.25">
      <c r="A486" s="125" t="s">
        <v>274</v>
      </c>
      <c r="B486" s="126" t="s">
        <v>45</v>
      </c>
      <c r="C486" s="126" t="s">
        <v>529</v>
      </c>
      <c r="D486" s="126" t="s">
        <v>552</v>
      </c>
      <c r="E486" s="126" t="s">
        <v>284</v>
      </c>
      <c r="F486" s="127">
        <v>80</v>
      </c>
      <c r="G486" s="128">
        <v>338.91</v>
      </c>
      <c r="H486" s="129"/>
      <c r="I486" s="126" t="s">
        <v>553</v>
      </c>
      <c r="J486" s="129" t="s">
        <v>554</v>
      </c>
      <c r="K486" s="130" t="s">
        <v>563</v>
      </c>
      <c r="L486" s="131">
        <v>44524</v>
      </c>
      <c r="M486" s="118">
        <f t="shared" si="19"/>
        <v>8.4727500000000013</v>
      </c>
    </row>
    <row r="487" spans="1:13" ht="75" x14ac:dyDescent="0.25">
      <c r="A487" s="125" t="s">
        <v>274</v>
      </c>
      <c r="B487" s="126" t="s">
        <v>45</v>
      </c>
      <c r="C487" s="126" t="s">
        <v>585</v>
      </c>
      <c r="D487" s="126" t="s">
        <v>552</v>
      </c>
      <c r="E487" s="126" t="s">
        <v>284</v>
      </c>
      <c r="F487" s="127">
        <v>80</v>
      </c>
      <c r="G487" s="128">
        <v>338.91</v>
      </c>
      <c r="H487" s="129"/>
      <c r="I487" s="126" t="s">
        <v>553</v>
      </c>
      <c r="J487" s="129" t="s">
        <v>554</v>
      </c>
      <c r="K487" s="130" t="s">
        <v>586</v>
      </c>
      <c r="L487" s="131">
        <v>44524</v>
      </c>
      <c r="M487" s="118">
        <f t="shared" si="19"/>
        <v>8.4727500000000013</v>
      </c>
    </row>
    <row r="488" spans="1:13" ht="75" x14ac:dyDescent="0.25">
      <c r="A488" s="125" t="s">
        <v>274</v>
      </c>
      <c r="B488" s="126" t="s">
        <v>45</v>
      </c>
      <c r="C488" s="126" t="s">
        <v>501</v>
      </c>
      <c r="D488" s="126" t="s">
        <v>552</v>
      </c>
      <c r="E488" s="126" t="s">
        <v>284</v>
      </c>
      <c r="F488" s="127">
        <v>50</v>
      </c>
      <c r="G488" s="128">
        <v>211.82</v>
      </c>
      <c r="H488" s="129"/>
      <c r="I488" s="126" t="s">
        <v>553</v>
      </c>
      <c r="J488" s="129" t="s">
        <v>554</v>
      </c>
      <c r="K488" s="130" t="s">
        <v>560</v>
      </c>
      <c r="L488" s="131">
        <v>44524</v>
      </c>
      <c r="M488" s="118">
        <f t="shared" si="19"/>
        <v>8.4727999999999994</v>
      </c>
    </row>
    <row r="489" spans="1:13" ht="75" x14ac:dyDescent="0.25">
      <c r="A489" s="125" t="s">
        <v>274</v>
      </c>
      <c r="B489" s="126" t="s">
        <v>45</v>
      </c>
      <c r="C489" s="126" t="s">
        <v>577</v>
      </c>
      <c r="D489" s="126" t="s">
        <v>552</v>
      </c>
      <c r="E489" s="126" t="s">
        <v>284</v>
      </c>
      <c r="F489" s="127">
        <v>50</v>
      </c>
      <c r="G489" s="128">
        <v>211.82</v>
      </c>
      <c r="H489" s="129"/>
      <c r="I489" s="126" t="s">
        <v>553</v>
      </c>
      <c r="J489" s="129" t="s">
        <v>554</v>
      </c>
      <c r="K489" s="130" t="s">
        <v>578</v>
      </c>
      <c r="L489" s="131">
        <v>44524</v>
      </c>
      <c r="M489" s="118">
        <f t="shared" si="19"/>
        <v>8.4727999999999994</v>
      </c>
    </row>
    <row r="490" spans="1:13" ht="75" x14ac:dyDescent="0.25">
      <c r="A490" s="125" t="s">
        <v>274</v>
      </c>
      <c r="B490" s="126" t="s">
        <v>45</v>
      </c>
      <c r="C490" s="126" t="s">
        <v>489</v>
      </c>
      <c r="D490" s="126" t="s">
        <v>552</v>
      </c>
      <c r="E490" s="126" t="s">
        <v>284</v>
      </c>
      <c r="F490" s="127">
        <v>70</v>
      </c>
      <c r="G490" s="128">
        <v>296.55</v>
      </c>
      <c r="H490" s="129"/>
      <c r="I490" s="126" t="s">
        <v>553</v>
      </c>
      <c r="J490" s="129" t="s">
        <v>554</v>
      </c>
      <c r="K490" s="130" t="s">
        <v>562</v>
      </c>
      <c r="L490" s="131">
        <v>44524</v>
      </c>
      <c r="M490" s="118">
        <f t="shared" si="19"/>
        <v>8.4728571428571424</v>
      </c>
    </row>
    <row r="491" spans="1:13" ht="75" x14ac:dyDescent="0.25">
      <c r="A491" s="125" t="s">
        <v>274</v>
      </c>
      <c r="B491" s="126" t="s">
        <v>45</v>
      </c>
      <c r="C491" s="126" t="s">
        <v>495</v>
      </c>
      <c r="D491" s="126" t="s">
        <v>552</v>
      </c>
      <c r="E491" s="126" t="s">
        <v>284</v>
      </c>
      <c r="F491" s="127">
        <v>42</v>
      </c>
      <c r="G491" s="128">
        <v>177.93</v>
      </c>
      <c r="H491" s="129"/>
      <c r="I491" s="126" t="s">
        <v>553</v>
      </c>
      <c r="J491" s="129" t="s">
        <v>554</v>
      </c>
      <c r="K491" s="130" t="s">
        <v>566</v>
      </c>
      <c r="L491" s="131">
        <v>44524</v>
      </c>
      <c r="M491" s="118">
        <f t="shared" si="19"/>
        <v>8.4728571428571424</v>
      </c>
    </row>
    <row r="492" spans="1:13" ht="75" x14ac:dyDescent="0.25">
      <c r="A492" s="125" t="s">
        <v>274</v>
      </c>
      <c r="B492" s="126" t="s">
        <v>45</v>
      </c>
      <c r="C492" s="126" t="s">
        <v>485</v>
      </c>
      <c r="D492" s="126" t="s">
        <v>552</v>
      </c>
      <c r="E492" s="126" t="s">
        <v>284</v>
      </c>
      <c r="F492" s="127">
        <v>56</v>
      </c>
      <c r="G492" s="128">
        <v>237.24</v>
      </c>
      <c r="H492" s="129"/>
      <c r="I492" s="126" t="s">
        <v>553</v>
      </c>
      <c r="J492" s="129" t="s">
        <v>554</v>
      </c>
      <c r="K492" s="130" t="s">
        <v>567</v>
      </c>
      <c r="L492" s="131">
        <v>44524</v>
      </c>
      <c r="M492" s="118">
        <f t="shared" si="19"/>
        <v>8.4728571428571424</v>
      </c>
    </row>
    <row r="493" spans="1:13" ht="75" x14ac:dyDescent="0.25">
      <c r="A493" s="125" t="s">
        <v>274</v>
      </c>
      <c r="B493" s="126" t="s">
        <v>45</v>
      </c>
      <c r="C493" s="126" t="s">
        <v>575</v>
      </c>
      <c r="D493" s="126" t="s">
        <v>552</v>
      </c>
      <c r="E493" s="126" t="s">
        <v>284</v>
      </c>
      <c r="F493" s="127">
        <v>42</v>
      </c>
      <c r="G493" s="128">
        <v>177.93</v>
      </c>
      <c r="H493" s="129"/>
      <c r="I493" s="126" t="s">
        <v>553</v>
      </c>
      <c r="J493" s="129" t="s">
        <v>554</v>
      </c>
      <c r="K493" s="130" t="s">
        <v>576</v>
      </c>
      <c r="L493" s="131">
        <v>44524</v>
      </c>
      <c r="M493" s="118">
        <f t="shared" si="19"/>
        <v>8.4728571428571424</v>
      </c>
    </row>
    <row r="494" spans="1:13" ht="75" x14ac:dyDescent="0.25">
      <c r="A494" s="125" t="s">
        <v>274</v>
      </c>
      <c r="B494" s="126" t="s">
        <v>45</v>
      </c>
      <c r="C494" s="126" t="s">
        <v>579</v>
      </c>
      <c r="D494" s="126" t="s">
        <v>552</v>
      </c>
      <c r="E494" s="126" t="s">
        <v>284</v>
      </c>
      <c r="F494" s="127">
        <v>56</v>
      </c>
      <c r="G494" s="128">
        <v>237.24</v>
      </c>
      <c r="H494" s="129"/>
      <c r="I494" s="126" t="s">
        <v>553</v>
      </c>
      <c r="J494" s="129" t="s">
        <v>554</v>
      </c>
      <c r="K494" s="130" t="s">
        <v>580</v>
      </c>
      <c r="L494" s="131">
        <v>44524</v>
      </c>
      <c r="M494" s="118">
        <f t="shared" si="19"/>
        <v>8.4728571428571424</v>
      </c>
    </row>
    <row r="495" spans="1:13" ht="75" x14ac:dyDescent="0.25">
      <c r="A495" s="125" t="s">
        <v>274</v>
      </c>
      <c r="B495" s="126" t="s">
        <v>45</v>
      </c>
      <c r="C495" s="126" t="s">
        <v>583</v>
      </c>
      <c r="D495" s="126" t="s">
        <v>552</v>
      </c>
      <c r="E495" s="126" t="s">
        <v>284</v>
      </c>
      <c r="F495" s="127">
        <v>70</v>
      </c>
      <c r="G495" s="128">
        <v>296.55</v>
      </c>
      <c r="H495" s="129"/>
      <c r="I495" s="126" t="s">
        <v>553</v>
      </c>
      <c r="J495" s="129" t="s">
        <v>554</v>
      </c>
      <c r="K495" s="130" t="s">
        <v>584</v>
      </c>
      <c r="L495" s="131">
        <v>44524</v>
      </c>
      <c r="M495" s="118">
        <f t="shared" si="19"/>
        <v>8.4728571428571424</v>
      </c>
    </row>
    <row r="496" spans="1:13" ht="75" x14ac:dyDescent="0.25">
      <c r="A496" s="125" t="s">
        <v>274</v>
      </c>
      <c r="B496" s="126" t="s">
        <v>45</v>
      </c>
      <c r="C496" s="126" t="s">
        <v>575</v>
      </c>
      <c r="D496" s="126" t="s">
        <v>661</v>
      </c>
      <c r="E496" s="126" t="s">
        <v>284</v>
      </c>
      <c r="F496" s="127">
        <v>42</v>
      </c>
      <c r="G496" s="128">
        <v>177.93</v>
      </c>
      <c r="H496" s="129"/>
      <c r="I496" s="126" t="s">
        <v>662</v>
      </c>
      <c r="J496" s="129" t="s">
        <v>663</v>
      </c>
      <c r="K496" s="130" t="s">
        <v>725</v>
      </c>
      <c r="L496" s="131">
        <v>44743</v>
      </c>
      <c r="M496" s="118">
        <f t="shared" si="19"/>
        <v>8.4728571428571424</v>
      </c>
    </row>
    <row r="497" spans="1:13" ht="75" x14ac:dyDescent="0.25">
      <c r="A497" s="125" t="s">
        <v>274</v>
      </c>
      <c r="B497" s="126" t="s">
        <v>45</v>
      </c>
      <c r="C497" s="126" t="s">
        <v>737</v>
      </c>
      <c r="D497" s="126" t="s">
        <v>661</v>
      </c>
      <c r="E497" s="126" t="s">
        <v>284</v>
      </c>
      <c r="F497" s="127">
        <v>42</v>
      </c>
      <c r="G497" s="128">
        <v>177.93</v>
      </c>
      <c r="H497" s="129"/>
      <c r="I497" s="126" t="s">
        <v>662</v>
      </c>
      <c r="J497" s="129" t="s">
        <v>663</v>
      </c>
      <c r="K497" s="130" t="s">
        <v>738</v>
      </c>
      <c r="L497" s="131">
        <v>44743</v>
      </c>
      <c r="M497" s="118">
        <f t="shared" si="19"/>
        <v>8.4728571428571424</v>
      </c>
    </row>
    <row r="498" spans="1:13" ht="75" x14ac:dyDescent="0.25">
      <c r="A498" s="125" t="s">
        <v>274</v>
      </c>
      <c r="B498" s="126" t="s">
        <v>45</v>
      </c>
      <c r="C498" s="126" t="s">
        <v>523</v>
      </c>
      <c r="D498" s="126" t="s">
        <v>552</v>
      </c>
      <c r="E498" s="126" t="s">
        <v>284</v>
      </c>
      <c r="F498" s="127">
        <v>90</v>
      </c>
      <c r="G498" s="128">
        <v>381.28</v>
      </c>
      <c r="H498" s="129"/>
      <c r="I498" s="126" t="s">
        <v>553</v>
      </c>
      <c r="J498" s="129" t="s">
        <v>554</v>
      </c>
      <c r="K498" s="130" t="s">
        <v>564</v>
      </c>
      <c r="L498" s="131">
        <v>44524</v>
      </c>
      <c r="M498" s="118">
        <f t="shared" si="19"/>
        <v>8.4728888888888889</v>
      </c>
    </row>
    <row r="499" spans="1:13" ht="75" x14ac:dyDescent="0.25">
      <c r="A499" s="125" t="s">
        <v>274</v>
      </c>
      <c r="B499" s="126" t="s">
        <v>45</v>
      </c>
      <c r="C499" s="126" t="s">
        <v>587</v>
      </c>
      <c r="D499" s="126" t="s">
        <v>552</v>
      </c>
      <c r="E499" s="126" t="s">
        <v>284</v>
      </c>
      <c r="F499" s="127">
        <v>90</v>
      </c>
      <c r="G499" s="128">
        <v>381.28</v>
      </c>
      <c r="H499" s="129"/>
      <c r="I499" s="126" t="s">
        <v>553</v>
      </c>
      <c r="J499" s="129" t="s">
        <v>554</v>
      </c>
      <c r="K499" s="130" t="s">
        <v>588</v>
      </c>
      <c r="L499" s="131">
        <v>44524</v>
      </c>
      <c r="M499" s="118">
        <f t="shared" si="19"/>
        <v>8.4728888888888889</v>
      </c>
    </row>
    <row r="500" spans="1:13" ht="75" x14ac:dyDescent="0.25">
      <c r="A500" s="125" t="s">
        <v>274</v>
      </c>
      <c r="B500" s="126" t="s">
        <v>45</v>
      </c>
      <c r="C500" s="126" t="s">
        <v>587</v>
      </c>
      <c r="D500" s="126" t="s">
        <v>661</v>
      </c>
      <c r="E500" s="126" t="s">
        <v>284</v>
      </c>
      <c r="F500" s="127">
        <v>90</v>
      </c>
      <c r="G500" s="128">
        <v>381.28</v>
      </c>
      <c r="H500" s="129"/>
      <c r="I500" s="126" t="s">
        <v>662</v>
      </c>
      <c r="J500" s="129" t="s">
        <v>663</v>
      </c>
      <c r="K500" s="130" t="s">
        <v>731</v>
      </c>
      <c r="L500" s="131">
        <v>44743</v>
      </c>
      <c r="M500" s="118">
        <f t="shared" si="19"/>
        <v>8.4728888888888889</v>
      </c>
    </row>
    <row r="501" spans="1:13" ht="75" x14ac:dyDescent="0.25">
      <c r="A501" s="125" t="s">
        <v>274</v>
      </c>
      <c r="B501" s="126" t="s">
        <v>45</v>
      </c>
      <c r="C501" s="126" t="s">
        <v>757</v>
      </c>
      <c r="D501" s="126" t="s">
        <v>661</v>
      </c>
      <c r="E501" s="126" t="s">
        <v>284</v>
      </c>
      <c r="F501" s="127">
        <v>90</v>
      </c>
      <c r="G501" s="128">
        <v>381.28</v>
      </c>
      <c r="H501" s="129"/>
      <c r="I501" s="126" t="s">
        <v>662</v>
      </c>
      <c r="J501" s="129" t="s">
        <v>663</v>
      </c>
      <c r="K501" s="130" t="s">
        <v>758</v>
      </c>
      <c r="L501" s="131">
        <v>44743</v>
      </c>
      <c r="M501" s="118">
        <f t="shared" si="19"/>
        <v>8.4728888888888889</v>
      </c>
    </row>
    <row r="502" spans="1:13" ht="75" x14ac:dyDescent="0.25">
      <c r="A502" s="125" t="s">
        <v>274</v>
      </c>
      <c r="B502" s="126" t="s">
        <v>45</v>
      </c>
      <c r="C502" s="126" t="s">
        <v>523</v>
      </c>
      <c r="D502" s="126" t="s">
        <v>552</v>
      </c>
      <c r="E502" s="126" t="s">
        <v>284</v>
      </c>
      <c r="F502" s="127">
        <v>90</v>
      </c>
      <c r="G502" s="128">
        <v>381.28</v>
      </c>
      <c r="H502" s="129"/>
      <c r="I502" s="126" t="s">
        <v>898</v>
      </c>
      <c r="J502" s="129" t="s">
        <v>899</v>
      </c>
      <c r="K502" s="130" t="s">
        <v>902</v>
      </c>
      <c r="L502" s="131">
        <v>45275</v>
      </c>
      <c r="M502" s="118">
        <f t="shared" si="19"/>
        <v>8.4728888888888889</v>
      </c>
    </row>
    <row r="503" spans="1:13" ht="75" x14ac:dyDescent="0.25">
      <c r="A503" s="125" t="s">
        <v>274</v>
      </c>
      <c r="B503" s="126" t="s">
        <v>45</v>
      </c>
      <c r="C503" s="126" t="s">
        <v>587</v>
      </c>
      <c r="D503" s="126" t="s">
        <v>552</v>
      </c>
      <c r="E503" s="126" t="s">
        <v>284</v>
      </c>
      <c r="F503" s="127">
        <v>90</v>
      </c>
      <c r="G503" s="128">
        <v>381.28</v>
      </c>
      <c r="H503" s="129"/>
      <c r="I503" s="126" t="s">
        <v>898</v>
      </c>
      <c r="J503" s="129" t="s">
        <v>899</v>
      </c>
      <c r="K503" s="130" t="s">
        <v>908</v>
      </c>
      <c r="L503" s="131">
        <v>45275</v>
      </c>
      <c r="M503" s="118">
        <f t="shared" si="19"/>
        <v>8.4728888888888889</v>
      </c>
    </row>
    <row r="504" spans="1:13" ht="75" x14ac:dyDescent="0.25">
      <c r="A504" s="125" t="s">
        <v>274</v>
      </c>
      <c r="B504" s="126" t="s">
        <v>45</v>
      </c>
      <c r="C504" s="126" t="s">
        <v>523</v>
      </c>
      <c r="D504" s="126" t="s">
        <v>917</v>
      </c>
      <c r="E504" s="126" t="s">
        <v>284</v>
      </c>
      <c r="F504" s="127">
        <v>90</v>
      </c>
      <c r="G504" s="128">
        <v>381.28</v>
      </c>
      <c r="H504" s="129"/>
      <c r="I504" s="126" t="s">
        <v>918</v>
      </c>
      <c r="J504" s="129" t="s">
        <v>919</v>
      </c>
      <c r="K504" s="130" t="s">
        <v>922</v>
      </c>
      <c r="L504" s="131">
        <v>45287</v>
      </c>
      <c r="M504" s="118">
        <f t="shared" si="19"/>
        <v>8.4728888888888889</v>
      </c>
    </row>
    <row r="505" spans="1:13" ht="75" x14ac:dyDescent="0.25">
      <c r="A505" s="125" t="s">
        <v>274</v>
      </c>
      <c r="B505" s="126" t="s">
        <v>45</v>
      </c>
      <c r="C505" s="126" t="s">
        <v>587</v>
      </c>
      <c r="D505" s="126" t="s">
        <v>917</v>
      </c>
      <c r="E505" s="126" t="s">
        <v>284</v>
      </c>
      <c r="F505" s="127">
        <v>90</v>
      </c>
      <c r="G505" s="128">
        <v>381.28</v>
      </c>
      <c r="H505" s="129"/>
      <c r="I505" s="126" t="s">
        <v>918</v>
      </c>
      <c r="J505" s="129" t="s">
        <v>919</v>
      </c>
      <c r="K505" s="130" t="s">
        <v>928</v>
      </c>
      <c r="L505" s="131">
        <v>45287</v>
      </c>
      <c r="M505" s="118">
        <f t="shared" si="19"/>
        <v>8.4728888888888889</v>
      </c>
    </row>
    <row r="506" spans="1:13" ht="75" x14ac:dyDescent="0.25">
      <c r="A506" s="125" t="s">
        <v>274</v>
      </c>
      <c r="B506" s="126" t="s">
        <v>45</v>
      </c>
      <c r="C506" s="126" t="s">
        <v>523</v>
      </c>
      <c r="D506" s="126" t="s">
        <v>661</v>
      </c>
      <c r="E506" s="126" t="s">
        <v>284</v>
      </c>
      <c r="F506" s="127">
        <v>90</v>
      </c>
      <c r="G506" s="128">
        <v>381.28</v>
      </c>
      <c r="H506" s="129"/>
      <c r="I506" s="126" t="s">
        <v>932</v>
      </c>
      <c r="J506" s="129" t="s">
        <v>933</v>
      </c>
      <c r="K506" s="130" t="s">
        <v>936</v>
      </c>
      <c r="L506" s="131">
        <v>45287</v>
      </c>
      <c r="M506" s="118">
        <f t="shared" si="19"/>
        <v>8.4728888888888889</v>
      </c>
    </row>
    <row r="507" spans="1:13" ht="75" x14ac:dyDescent="0.25">
      <c r="A507" s="125" t="s">
        <v>274</v>
      </c>
      <c r="B507" s="126" t="s">
        <v>45</v>
      </c>
      <c r="C507" s="126" t="s">
        <v>587</v>
      </c>
      <c r="D507" s="126" t="s">
        <v>661</v>
      </c>
      <c r="E507" s="126" t="s">
        <v>284</v>
      </c>
      <c r="F507" s="127">
        <v>90</v>
      </c>
      <c r="G507" s="128">
        <v>381.28</v>
      </c>
      <c r="H507" s="129"/>
      <c r="I507" s="126" t="s">
        <v>932</v>
      </c>
      <c r="J507" s="129" t="s">
        <v>933</v>
      </c>
      <c r="K507" s="130" t="s">
        <v>942</v>
      </c>
      <c r="L507" s="131">
        <v>45287</v>
      </c>
      <c r="M507" s="118">
        <f t="shared" si="19"/>
        <v>8.4728888888888889</v>
      </c>
    </row>
    <row r="508" spans="1:13" ht="75" x14ac:dyDescent="0.25">
      <c r="A508" s="125" t="s">
        <v>274</v>
      </c>
      <c r="B508" s="126" t="s">
        <v>45</v>
      </c>
      <c r="C508" s="126" t="s">
        <v>523</v>
      </c>
      <c r="D508" s="126" t="s">
        <v>917</v>
      </c>
      <c r="E508" s="126" t="s">
        <v>284</v>
      </c>
      <c r="F508" s="127">
        <v>90</v>
      </c>
      <c r="G508" s="128">
        <v>381.28</v>
      </c>
      <c r="H508" s="129"/>
      <c r="I508" s="126" t="s">
        <v>918</v>
      </c>
      <c r="J508" s="129" t="s">
        <v>960</v>
      </c>
      <c r="K508" s="130" t="s">
        <v>968</v>
      </c>
      <c r="L508" s="131">
        <v>45393</v>
      </c>
      <c r="M508" s="118">
        <f t="shared" si="19"/>
        <v>8.4728888888888889</v>
      </c>
    </row>
    <row r="509" spans="1:13" ht="75" x14ac:dyDescent="0.25">
      <c r="A509" s="125" t="s">
        <v>274</v>
      </c>
      <c r="B509" s="126" t="s">
        <v>45</v>
      </c>
      <c r="C509" s="126" t="s">
        <v>517</v>
      </c>
      <c r="D509" s="126" t="s">
        <v>552</v>
      </c>
      <c r="E509" s="126" t="s">
        <v>284</v>
      </c>
      <c r="F509" s="127">
        <v>100</v>
      </c>
      <c r="G509" s="128">
        <v>423.65</v>
      </c>
      <c r="H509" s="129"/>
      <c r="I509" s="126" t="s">
        <v>553</v>
      </c>
      <c r="J509" s="129" t="s">
        <v>554</v>
      </c>
      <c r="K509" s="130" t="s">
        <v>565</v>
      </c>
      <c r="L509" s="131">
        <v>44524</v>
      </c>
      <c r="M509" s="118">
        <f t="shared" si="19"/>
        <v>8.472999999999999</v>
      </c>
    </row>
    <row r="510" spans="1:13" ht="75" x14ac:dyDescent="0.25">
      <c r="A510" s="125" t="s">
        <v>274</v>
      </c>
      <c r="B510" s="126" t="s">
        <v>45</v>
      </c>
      <c r="C510" s="126" t="s">
        <v>589</v>
      </c>
      <c r="D510" s="126" t="s">
        <v>552</v>
      </c>
      <c r="E510" s="126" t="s">
        <v>284</v>
      </c>
      <c r="F510" s="127">
        <v>100</v>
      </c>
      <c r="G510" s="128">
        <v>423.65</v>
      </c>
      <c r="H510" s="129"/>
      <c r="I510" s="126" t="s">
        <v>553</v>
      </c>
      <c r="J510" s="129" t="s">
        <v>554</v>
      </c>
      <c r="K510" s="130" t="s">
        <v>590</v>
      </c>
      <c r="L510" s="131">
        <v>44524</v>
      </c>
      <c r="M510" s="118">
        <f t="shared" si="19"/>
        <v>8.472999999999999</v>
      </c>
    </row>
    <row r="511" spans="1:13" ht="75" x14ac:dyDescent="0.25">
      <c r="A511" s="125" t="s">
        <v>274</v>
      </c>
      <c r="B511" s="126" t="s">
        <v>45</v>
      </c>
      <c r="C511" s="126" t="s">
        <v>507</v>
      </c>
      <c r="D511" s="126" t="s">
        <v>552</v>
      </c>
      <c r="E511" s="126" t="s">
        <v>284</v>
      </c>
      <c r="F511" s="127">
        <v>40</v>
      </c>
      <c r="G511" s="128">
        <v>169.46</v>
      </c>
      <c r="H511" s="129"/>
      <c r="I511" s="126" t="s">
        <v>553</v>
      </c>
      <c r="J511" s="129" t="s">
        <v>554</v>
      </c>
      <c r="K511" s="130" t="s">
        <v>559</v>
      </c>
      <c r="L511" s="131">
        <v>44524</v>
      </c>
      <c r="M511" s="118">
        <f t="shared" si="19"/>
        <v>8.4730000000000008</v>
      </c>
    </row>
    <row r="512" spans="1:13" ht="75" x14ac:dyDescent="0.25">
      <c r="A512" s="125" t="s">
        <v>274</v>
      </c>
      <c r="B512" s="126" t="s">
        <v>45</v>
      </c>
      <c r="C512" s="126" t="s">
        <v>497</v>
      </c>
      <c r="D512" s="126" t="s">
        <v>552</v>
      </c>
      <c r="E512" s="126" t="s">
        <v>284</v>
      </c>
      <c r="F512" s="127">
        <v>60</v>
      </c>
      <c r="G512" s="128">
        <v>254.19</v>
      </c>
      <c r="H512" s="129"/>
      <c r="I512" s="126" t="s">
        <v>553</v>
      </c>
      <c r="J512" s="129" t="s">
        <v>554</v>
      </c>
      <c r="K512" s="130" t="s">
        <v>561</v>
      </c>
      <c r="L512" s="131">
        <v>44524</v>
      </c>
      <c r="M512" s="118">
        <f t="shared" si="19"/>
        <v>8.4730000000000008</v>
      </c>
    </row>
    <row r="513" spans="1:13" ht="75" x14ac:dyDescent="0.25">
      <c r="A513" s="125" t="s">
        <v>274</v>
      </c>
      <c r="B513" s="126" t="s">
        <v>45</v>
      </c>
      <c r="C513" s="126" t="s">
        <v>573</v>
      </c>
      <c r="D513" s="126" t="s">
        <v>552</v>
      </c>
      <c r="E513" s="126" t="s">
        <v>284</v>
      </c>
      <c r="F513" s="127">
        <v>40</v>
      </c>
      <c r="G513" s="128">
        <v>169.46</v>
      </c>
      <c r="H513" s="129"/>
      <c r="I513" s="126" t="s">
        <v>553</v>
      </c>
      <c r="J513" s="129" t="s">
        <v>554</v>
      </c>
      <c r="K513" s="130" t="s">
        <v>574</v>
      </c>
      <c r="L513" s="131">
        <v>44524</v>
      </c>
      <c r="M513" s="118">
        <f t="shared" si="19"/>
        <v>8.4730000000000008</v>
      </c>
    </row>
    <row r="514" spans="1:13" ht="75" x14ac:dyDescent="0.25">
      <c r="A514" s="125" t="s">
        <v>274</v>
      </c>
      <c r="B514" s="126" t="s">
        <v>45</v>
      </c>
      <c r="C514" s="126" t="s">
        <v>581</v>
      </c>
      <c r="D514" s="126" t="s">
        <v>552</v>
      </c>
      <c r="E514" s="126" t="s">
        <v>284</v>
      </c>
      <c r="F514" s="127">
        <v>60</v>
      </c>
      <c r="G514" s="128">
        <v>254.19</v>
      </c>
      <c r="H514" s="129"/>
      <c r="I514" s="126" t="s">
        <v>553</v>
      </c>
      <c r="J514" s="129" t="s">
        <v>554</v>
      </c>
      <c r="K514" s="130" t="s">
        <v>582</v>
      </c>
      <c r="L514" s="131">
        <v>44524</v>
      </c>
      <c r="M514" s="118">
        <f t="shared" si="19"/>
        <v>8.4730000000000008</v>
      </c>
    </row>
    <row r="515" spans="1:13" ht="75" x14ac:dyDescent="0.25">
      <c r="A515" s="125" t="s">
        <v>274</v>
      </c>
      <c r="B515" s="126" t="s">
        <v>45</v>
      </c>
      <c r="C515" s="126" t="s">
        <v>581</v>
      </c>
      <c r="D515" s="126" t="s">
        <v>661</v>
      </c>
      <c r="E515" s="126" t="s">
        <v>284</v>
      </c>
      <c r="F515" s="127">
        <v>60</v>
      </c>
      <c r="G515" s="128">
        <v>254.19</v>
      </c>
      <c r="H515" s="129"/>
      <c r="I515" s="126" t="s">
        <v>662</v>
      </c>
      <c r="J515" s="129" t="s">
        <v>663</v>
      </c>
      <c r="K515" s="130" t="s">
        <v>728</v>
      </c>
      <c r="L515" s="131">
        <v>44743</v>
      </c>
      <c r="M515" s="118">
        <f t="shared" si="19"/>
        <v>8.4730000000000008</v>
      </c>
    </row>
    <row r="516" spans="1:13" ht="75" x14ac:dyDescent="0.25">
      <c r="A516" s="125" t="s">
        <v>274</v>
      </c>
      <c r="B516" s="126" t="s">
        <v>45</v>
      </c>
      <c r="C516" s="126" t="s">
        <v>751</v>
      </c>
      <c r="D516" s="126" t="s">
        <v>661</v>
      </c>
      <c r="E516" s="126" t="s">
        <v>284</v>
      </c>
      <c r="F516" s="127">
        <v>60</v>
      </c>
      <c r="G516" s="128">
        <v>254.19</v>
      </c>
      <c r="H516" s="129"/>
      <c r="I516" s="126" t="s">
        <v>662</v>
      </c>
      <c r="J516" s="129" t="s">
        <v>663</v>
      </c>
      <c r="K516" s="130" t="s">
        <v>752</v>
      </c>
      <c r="L516" s="131">
        <v>44743</v>
      </c>
      <c r="M516" s="118">
        <f t="shared" ref="M516:M547" si="20">G516/F516*2</f>
        <v>8.4730000000000008</v>
      </c>
    </row>
    <row r="517" spans="1:13" ht="75" x14ac:dyDescent="0.25">
      <c r="A517" s="125" t="s">
        <v>274</v>
      </c>
      <c r="B517" s="126" t="s">
        <v>45</v>
      </c>
      <c r="C517" s="126" t="s">
        <v>497</v>
      </c>
      <c r="D517" s="126" t="s">
        <v>552</v>
      </c>
      <c r="E517" s="126" t="s">
        <v>284</v>
      </c>
      <c r="F517" s="127">
        <v>60</v>
      </c>
      <c r="G517" s="128">
        <v>254.19</v>
      </c>
      <c r="H517" s="129"/>
      <c r="I517" s="126" t="s">
        <v>898</v>
      </c>
      <c r="J517" s="129" t="s">
        <v>899</v>
      </c>
      <c r="K517" s="130" t="s">
        <v>901</v>
      </c>
      <c r="L517" s="131">
        <v>45275</v>
      </c>
      <c r="M517" s="118">
        <f t="shared" si="20"/>
        <v>8.4730000000000008</v>
      </c>
    </row>
    <row r="518" spans="1:13" ht="75" x14ac:dyDescent="0.25">
      <c r="A518" s="125" t="s">
        <v>274</v>
      </c>
      <c r="B518" s="126" t="s">
        <v>45</v>
      </c>
      <c r="C518" s="126" t="s">
        <v>581</v>
      </c>
      <c r="D518" s="126" t="s">
        <v>552</v>
      </c>
      <c r="E518" s="126" t="s">
        <v>284</v>
      </c>
      <c r="F518" s="127">
        <v>60</v>
      </c>
      <c r="G518" s="128">
        <v>254.19</v>
      </c>
      <c r="H518" s="129"/>
      <c r="I518" s="126" t="s">
        <v>898</v>
      </c>
      <c r="J518" s="129" t="s">
        <v>899</v>
      </c>
      <c r="K518" s="130" t="s">
        <v>907</v>
      </c>
      <c r="L518" s="131">
        <v>45275</v>
      </c>
      <c r="M518" s="118">
        <f t="shared" si="20"/>
        <v>8.4730000000000008</v>
      </c>
    </row>
    <row r="519" spans="1:13" ht="75" x14ac:dyDescent="0.25">
      <c r="A519" s="125" t="s">
        <v>274</v>
      </c>
      <c r="B519" s="126" t="s">
        <v>45</v>
      </c>
      <c r="C519" s="126" t="s">
        <v>497</v>
      </c>
      <c r="D519" s="126" t="s">
        <v>917</v>
      </c>
      <c r="E519" s="126" t="s">
        <v>284</v>
      </c>
      <c r="F519" s="127">
        <v>60</v>
      </c>
      <c r="G519" s="128">
        <v>254.19</v>
      </c>
      <c r="H519" s="129"/>
      <c r="I519" s="126" t="s">
        <v>918</v>
      </c>
      <c r="J519" s="129" t="s">
        <v>919</v>
      </c>
      <c r="K519" s="130" t="s">
        <v>921</v>
      </c>
      <c r="L519" s="131">
        <v>45287</v>
      </c>
      <c r="M519" s="118">
        <f t="shared" si="20"/>
        <v>8.4730000000000008</v>
      </c>
    </row>
    <row r="520" spans="1:13" ht="75" x14ac:dyDescent="0.25">
      <c r="A520" s="125" t="s">
        <v>274</v>
      </c>
      <c r="B520" s="126" t="s">
        <v>45</v>
      </c>
      <c r="C520" s="126" t="s">
        <v>581</v>
      </c>
      <c r="D520" s="126" t="s">
        <v>917</v>
      </c>
      <c r="E520" s="126" t="s">
        <v>284</v>
      </c>
      <c r="F520" s="127">
        <v>60</v>
      </c>
      <c r="G520" s="128">
        <v>254.19</v>
      </c>
      <c r="H520" s="129"/>
      <c r="I520" s="126" t="s">
        <v>918</v>
      </c>
      <c r="J520" s="129" t="s">
        <v>919</v>
      </c>
      <c r="K520" s="130" t="s">
        <v>927</v>
      </c>
      <c r="L520" s="131">
        <v>45287</v>
      </c>
      <c r="M520" s="118">
        <f t="shared" si="20"/>
        <v>8.4730000000000008</v>
      </c>
    </row>
    <row r="521" spans="1:13" ht="75" x14ac:dyDescent="0.25">
      <c r="A521" s="125" t="s">
        <v>274</v>
      </c>
      <c r="B521" s="126" t="s">
        <v>45</v>
      </c>
      <c r="C521" s="126" t="s">
        <v>497</v>
      </c>
      <c r="D521" s="126" t="s">
        <v>661</v>
      </c>
      <c r="E521" s="126" t="s">
        <v>284</v>
      </c>
      <c r="F521" s="127">
        <v>60</v>
      </c>
      <c r="G521" s="128">
        <v>254.19</v>
      </c>
      <c r="H521" s="129"/>
      <c r="I521" s="126" t="s">
        <v>932</v>
      </c>
      <c r="J521" s="129" t="s">
        <v>933</v>
      </c>
      <c r="K521" s="130" t="s">
        <v>935</v>
      </c>
      <c r="L521" s="131">
        <v>45287</v>
      </c>
      <c r="M521" s="118">
        <f t="shared" si="20"/>
        <v>8.4730000000000008</v>
      </c>
    </row>
    <row r="522" spans="1:13" ht="75" x14ac:dyDescent="0.25">
      <c r="A522" s="125" t="s">
        <v>274</v>
      </c>
      <c r="B522" s="126" t="s">
        <v>45</v>
      </c>
      <c r="C522" s="126" t="s">
        <v>581</v>
      </c>
      <c r="D522" s="126" t="s">
        <v>661</v>
      </c>
      <c r="E522" s="126" t="s">
        <v>284</v>
      </c>
      <c r="F522" s="127">
        <v>60</v>
      </c>
      <c r="G522" s="128">
        <v>254.19</v>
      </c>
      <c r="H522" s="129"/>
      <c r="I522" s="126" t="s">
        <v>932</v>
      </c>
      <c r="J522" s="129" t="s">
        <v>933</v>
      </c>
      <c r="K522" s="130" t="s">
        <v>941</v>
      </c>
      <c r="L522" s="131">
        <v>45287</v>
      </c>
      <c r="M522" s="118">
        <f t="shared" si="20"/>
        <v>8.4730000000000008</v>
      </c>
    </row>
    <row r="523" spans="1:13" ht="75" x14ac:dyDescent="0.25">
      <c r="A523" s="125" t="s">
        <v>274</v>
      </c>
      <c r="B523" s="126" t="s">
        <v>45</v>
      </c>
      <c r="C523" s="126" t="s">
        <v>966</v>
      </c>
      <c r="D523" s="126" t="s">
        <v>917</v>
      </c>
      <c r="E523" s="126" t="s">
        <v>284</v>
      </c>
      <c r="F523" s="127">
        <v>60</v>
      </c>
      <c r="G523" s="128">
        <v>254.19</v>
      </c>
      <c r="H523" s="129"/>
      <c r="I523" s="126" t="s">
        <v>918</v>
      </c>
      <c r="J523" s="129" t="s">
        <v>960</v>
      </c>
      <c r="K523" s="130" t="s">
        <v>967</v>
      </c>
      <c r="L523" s="131">
        <v>45393</v>
      </c>
      <c r="M523" s="118">
        <f t="shared" si="20"/>
        <v>8.4730000000000008</v>
      </c>
    </row>
    <row r="524" spans="1:13" ht="75" x14ac:dyDescent="0.25">
      <c r="A524" s="125" t="s">
        <v>274</v>
      </c>
      <c r="B524" s="126" t="s">
        <v>45</v>
      </c>
      <c r="C524" s="126" t="s">
        <v>585</v>
      </c>
      <c r="D524" s="126" t="s">
        <v>661</v>
      </c>
      <c r="E524" s="126" t="s">
        <v>284</v>
      </c>
      <c r="F524" s="127">
        <v>80</v>
      </c>
      <c r="G524" s="128">
        <v>339.34</v>
      </c>
      <c r="H524" s="129"/>
      <c r="I524" s="126" t="s">
        <v>662</v>
      </c>
      <c r="J524" s="129" t="s">
        <v>663</v>
      </c>
      <c r="K524" s="130" t="s">
        <v>730</v>
      </c>
      <c r="L524" s="131">
        <v>44743</v>
      </c>
      <c r="M524" s="118">
        <f t="shared" si="20"/>
        <v>8.4834999999999994</v>
      </c>
    </row>
    <row r="525" spans="1:13" ht="75" x14ac:dyDescent="0.25">
      <c r="A525" s="125" t="s">
        <v>274</v>
      </c>
      <c r="B525" s="126" t="s">
        <v>45</v>
      </c>
      <c r="C525" s="126" t="s">
        <v>755</v>
      </c>
      <c r="D525" s="126" t="s">
        <v>661</v>
      </c>
      <c r="E525" s="126" t="s">
        <v>284</v>
      </c>
      <c r="F525" s="127">
        <v>80</v>
      </c>
      <c r="G525" s="128">
        <v>339.34</v>
      </c>
      <c r="H525" s="129"/>
      <c r="I525" s="126" t="s">
        <v>662</v>
      </c>
      <c r="J525" s="129" t="s">
        <v>663</v>
      </c>
      <c r="K525" s="130" t="s">
        <v>756</v>
      </c>
      <c r="L525" s="131">
        <v>44743</v>
      </c>
      <c r="M525" s="118">
        <f t="shared" si="20"/>
        <v>8.4834999999999994</v>
      </c>
    </row>
    <row r="526" spans="1:13" ht="75" x14ac:dyDescent="0.25">
      <c r="A526" s="125" t="s">
        <v>274</v>
      </c>
      <c r="B526" s="126" t="s">
        <v>45</v>
      </c>
      <c r="C526" s="126" t="s">
        <v>579</v>
      </c>
      <c r="D526" s="126" t="s">
        <v>661</v>
      </c>
      <c r="E526" s="126" t="s">
        <v>284</v>
      </c>
      <c r="F526" s="127">
        <v>56</v>
      </c>
      <c r="G526" s="128">
        <v>237.67</v>
      </c>
      <c r="H526" s="129"/>
      <c r="I526" s="126" t="s">
        <v>662</v>
      </c>
      <c r="J526" s="129" t="s">
        <v>663</v>
      </c>
      <c r="K526" s="130" t="s">
        <v>727</v>
      </c>
      <c r="L526" s="131">
        <v>44743</v>
      </c>
      <c r="M526" s="118">
        <f t="shared" si="20"/>
        <v>8.4882142857142853</v>
      </c>
    </row>
    <row r="527" spans="1:13" ht="75" x14ac:dyDescent="0.25">
      <c r="A527" s="125" t="s">
        <v>274</v>
      </c>
      <c r="B527" s="126" t="s">
        <v>45</v>
      </c>
      <c r="C527" s="126" t="s">
        <v>739</v>
      </c>
      <c r="D527" s="126" t="s">
        <v>661</v>
      </c>
      <c r="E527" s="126" t="s">
        <v>284</v>
      </c>
      <c r="F527" s="127">
        <v>56</v>
      </c>
      <c r="G527" s="128">
        <v>237.67</v>
      </c>
      <c r="H527" s="129"/>
      <c r="I527" s="126" t="s">
        <v>662</v>
      </c>
      <c r="J527" s="129" t="s">
        <v>663</v>
      </c>
      <c r="K527" s="130" t="s">
        <v>740</v>
      </c>
      <c r="L527" s="131">
        <v>44743</v>
      </c>
      <c r="M527" s="118">
        <f t="shared" si="20"/>
        <v>8.4882142857142853</v>
      </c>
    </row>
    <row r="528" spans="1:13" ht="75" x14ac:dyDescent="0.25">
      <c r="A528" s="125" t="s">
        <v>274</v>
      </c>
      <c r="B528" s="126" t="s">
        <v>45</v>
      </c>
      <c r="C528" s="126" t="s">
        <v>577</v>
      </c>
      <c r="D528" s="126" t="s">
        <v>661</v>
      </c>
      <c r="E528" s="126" t="s">
        <v>284</v>
      </c>
      <c r="F528" s="127">
        <v>50</v>
      </c>
      <c r="G528" s="128">
        <v>212.25</v>
      </c>
      <c r="H528" s="129"/>
      <c r="I528" s="126" t="s">
        <v>662</v>
      </c>
      <c r="J528" s="129" t="s">
        <v>663</v>
      </c>
      <c r="K528" s="130" t="s">
        <v>726</v>
      </c>
      <c r="L528" s="131">
        <v>44743</v>
      </c>
      <c r="M528" s="118">
        <f t="shared" si="20"/>
        <v>8.49</v>
      </c>
    </row>
    <row r="529" spans="1:13" ht="75" x14ac:dyDescent="0.25">
      <c r="A529" s="125" t="s">
        <v>274</v>
      </c>
      <c r="B529" s="126" t="s">
        <v>45</v>
      </c>
      <c r="C529" s="126" t="s">
        <v>749</v>
      </c>
      <c r="D529" s="126" t="s">
        <v>661</v>
      </c>
      <c r="E529" s="126" t="s">
        <v>284</v>
      </c>
      <c r="F529" s="127">
        <v>50</v>
      </c>
      <c r="G529" s="128">
        <v>212.25</v>
      </c>
      <c r="H529" s="129"/>
      <c r="I529" s="126" t="s">
        <v>662</v>
      </c>
      <c r="J529" s="129" t="s">
        <v>663</v>
      </c>
      <c r="K529" s="130" t="s">
        <v>750</v>
      </c>
      <c r="L529" s="131">
        <v>44743</v>
      </c>
      <c r="M529" s="118">
        <f t="shared" si="20"/>
        <v>8.49</v>
      </c>
    </row>
    <row r="530" spans="1:13" ht="45" x14ac:dyDescent="0.25">
      <c r="A530" s="125" t="s">
        <v>274</v>
      </c>
      <c r="B530" s="126" t="s">
        <v>274</v>
      </c>
      <c r="C530" s="126" t="s">
        <v>291</v>
      </c>
      <c r="D530" s="126" t="s">
        <v>77</v>
      </c>
      <c r="E530" s="126" t="s">
        <v>284</v>
      </c>
      <c r="F530" s="127">
        <v>40</v>
      </c>
      <c r="G530" s="128">
        <v>170.77</v>
      </c>
      <c r="H530" s="129"/>
      <c r="I530" s="126" t="s">
        <v>285</v>
      </c>
      <c r="J530" s="129" t="s">
        <v>279</v>
      </c>
      <c r="K530" s="130" t="s">
        <v>292</v>
      </c>
      <c r="L530" s="131">
        <v>44338</v>
      </c>
      <c r="M530" s="118">
        <f t="shared" si="20"/>
        <v>8.5385000000000009</v>
      </c>
    </row>
    <row r="531" spans="1:13" ht="45" x14ac:dyDescent="0.25">
      <c r="A531" s="125" t="s">
        <v>274</v>
      </c>
      <c r="B531" s="126" t="s">
        <v>274</v>
      </c>
      <c r="C531" s="126" t="s">
        <v>293</v>
      </c>
      <c r="D531" s="126" t="s">
        <v>77</v>
      </c>
      <c r="E531" s="126" t="s">
        <v>284</v>
      </c>
      <c r="F531" s="127">
        <v>60</v>
      </c>
      <c r="G531" s="128">
        <v>256.8</v>
      </c>
      <c r="H531" s="129"/>
      <c r="I531" s="126" t="s">
        <v>285</v>
      </c>
      <c r="J531" s="129" t="s">
        <v>279</v>
      </c>
      <c r="K531" s="130" t="s">
        <v>294</v>
      </c>
      <c r="L531" s="131">
        <v>44338</v>
      </c>
      <c r="M531" s="118">
        <f t="shared" si="20"/>
        <v>8.56</v>
      </c>
    </row>
    <row r="532" spans="1:13" ht="45" x14ac:dyDescent="0.25">
      <c r="A532" s="125" t="s">
        <v>274</v>
      </c>
      <c r="B532" s="126" t="s">
        <v>274</v>
      </c>
      <c r="C532" s="126" t="s">
        <v>295</v>
      </c>
      <c r="D532" s="126" t="s">
        <v>77</v>
      </c>
      <c r="E532" s="126" t="s">
        <v>284</v>
      </c>
      <c r="F532" s="127">
        <v>80</v>
      </c>
      <c r="G532" s="128">
        <v>342.82</v>
      </c>
      <c r="H532" s="129"/>
      <c r="I532" s="126" t="s">
        <v>285</v>
      </c>
      <c r="J532" s="129" t="s">
        <v>279</v>
      </c>
      <c r="K532" s="130" t="s">
        <v>296</v>
      </c>
      <c r="L532" s="131">
        <v>44338</v>
      </c>
      <c r="M532" s="118">
        <f t="shared" si="20"/>
        <v>8.5704999999999991</v>
      </c>
    </row>
    <row r="533" spans="1:13" ht="60" x14ac:dyDescent="0.25">
      <c r="A533" s="125" t="s">
        <v>274</v>
      </c>
      <c r="B533" s="126" t="s">
        <v>969</v>
      </c>
      <c r="C533" s="126" t="s">
        <v>970</v>
      </c>
      <c r="D533" s="126" t="s">
        <v>90</v>
      </c>
      <c r="E533" s="126" t="s">
        <v>284</v>
      </c>
      <c r="F533" s="127">
        <v>30</v>
      </c>
      <c r="G533" s="128">
        <v>132.87</v>
      </c>
      <c r="H533" s="129"/>
      <c r="I533" s="126" t="s">
        <v>971</v>
      </c>
      <c r="J533" s="129" t="s">
        <v>972</v>
      </c>
      <c r="K533" s="130" t="s">
        <v>973</v>
      </c>
      <c r="L533" s="131">
        <v>45394</v>
      </c>
      <c r="M533" s="118">
        <f t="shared" si="20"/>
        <v>8.8580000000000005</v>
      </c>
    </row>
    <row r="534" spans="1:13" ht="60" x14ac:dyDescent="0.25">
      <c r="A534" s="125" t="s">
        <v>274</v>
      </c>
      <c r="B534" s="126" t="s">
        <v>969</v>
      </c>
      <c r="C534" s="126" t="s">
        <v>978</v>
      </c>
      <c r="D534" s="126" t="s">
        <v>90</v>
      </c>
      <c r="E534" s="126" t="s">
        <v>284</v>
      </c>
      <c r="F534" s="127">
        <v>30</v>
      </c>
      <c r="G534" s="128">
        <v>132.87</v>
      </c>
      <c r="H534" s="129"/>
      <c r="I534" s="126" t="s">
        <v>971</v>
      </c>
      <c r="J534" s="129" t="s">
        <v>972</v>
      </c>
      <c r="K534" s="130" t="s">
        <v>979</v>
      </c>
      <c r="L534" s="131">
        <v>45394</v>
      </c>
      <c r="M534" s="118">
        <f t="shared" si="20"/>
        <v>8.8580000000000005</v>
      </c>
    </row>
    <row r="535" spans="1:13" ht="60" x14ac:dyDescent="0.25">
      <c r="A535" s="125" t="s">
        <v>274</v>
      </c>
      <c r="B535" s="126" t="s">
        <v>969</v>
      </c>
      <c r="C535" s="126" t="s">
        <v>984</v>
      </c>
      <c r="D535" s="126" t="s">
        <v>90</v>
      </c>
      <c r="E535" s="126" t="s">
        <v>284</v>
      </c>
      <c r="F535" s="127">
        <v>100</v>
      </c>
      <c r="G535" s="128">
        <v>442.91</v>
      </c>
      <c r="H535" s="129"/>
      <c r="I535" s="126" t="s">
        <v>971</v>
      </c>
      <c r="J535" s="129" t="s">
        <v>972</v>
      </c>
      <c r="K535" s="130" t="s">
        <v>985</v>
      </c>
      <c r="L535" s="131">
        <v>45394</v>
      </c>
      <c r="M535" s="118">
        <f t="shared" si="20"/>
        <v>8.8582000000000001</v>
      </c>
    </row>
    <row r="536" spans="1:13" ht="60" x14ac:dyDescent="0.25">
      <c r="A536" s="125" t="s">
        <v>274</v>
      </c>
      <c r="B536" s="126" t="s">
        <v>969</v>
      </c>
      <c r="C536" s="126" t="s">
        <v>976</v>
      </c>
      <c r="D536" s="126" t="s">
        <v>90</v>
      </c>
      <c r="E536" s="126" t="s">
        <v>284</v>
      </c>
      <c r="F536" s="127">
        <v>90</v>
      </c>
      <c r="G536" s="128">
        <v>398.62</v>
      </c>
      <c r="H536" s="129"/>
      <c r="I536" s="126" t="s">
        <v>971</v>
      </c>
      <c r="J536" s="129" t="s">
        <v>972</v>
      </c>
      <c r="K536" s="130" t="s">
        <v>977</v>
      </c>
      <c r="L536" s="131">
        <v>45394</v>
      </c>
      <c r="M536" s="118">
        <f t="shared" si="20"/>
        <v>8.8582222222222224</v>
      </c>
    </row>
    <row r="537" spans="1:13" ht="60" x14ac:dyDescent="0.25">
      <c r="A537" s="125" t="s">
        <v>274</v>
      </c>
      <c r="B537" s="126" t="s">
        <v>969</v>
      </c>
      <c r="C537" s="126" t="s">
        <v>982</v>
      </c>
      <c r="D537" s="126" t="s">
        <v>90</v>
      </c>
      <c r="E537" s="126" t="s">
        <v>284</v>
      </c>
      <c r="F537" s="127">
        <v>90</v>
      </c>
      <c r="G537" s="128">
        <v>398.62</v>
      </c>
      <c r="H537" s="129"/>
      <c r="I537" s="126" t="s">
        <v>971</v>
      </c>
      <c r="J537" s="129" t="s">
        <v>972</v>
      </c>
      <c r="K537" s="130" t="s">
        <v>983</v>
      </c>
      <c r="L537" s="131">
        <v>45394</v>
      </c>
      <c r="M537" s="118">
        <f t="shared" si="20"/>
        <v>8.8582222222222224</v>
      </c>
    </row>
    <row r="538" spans="1:13" ht="60" x14ac:dyDescent="0.25">
      <c r="A538" s="125" t="s">
        <v>274</v>
      </c>
      <c r="B538" s="126" t="s">
        <v>969</v>
      </c>
      <c r="C538" s="126" t="s">
        <v>974</v>
      </c>
      <c r="D538" s="126" t="s">
        <v>90</v>
      </c>
      <c r="E538" s="126" t="s">
        <v>284</v>
      </c>
      <c r="F538" s="127">
        <v>60</v>
      </c>
      <c r="G538" s="128">
        <v>265.75</v>
      </c>
      <c r="H538" s="129"/>
      <c r="I538" s="126" t="s">
        <v>971</v>
      </c>
      <c r="J538" s="129" t="s">
        <v>972</v>
      </c>
      <c r="K538" s="130" t="s">
        <v>975</v>
      </c>
      <c r="L538" s="131">
        <v>45394</v>
      </c>
      <c r="M538" s="118">
        <f t="shared" si="20"/>
        <v>8.8583333333333325</v>
      </c>
    </row>
    <row r="539" spans="1:13" ht="60" x14ac:dyDescent="0.25">
      <c r="A539" s="125" t="s">
        <v>274</v>
      </c>
      <c r="B539" s="126" t="s">
        <v>969</v>
      </c>
      <c r="C539" s="126" t="s">
        <v>980</v>
      </c>
      <c r="D539" s="126" t="s">
        <v>90</v>
      </c>
      <c r="E539" s="126" t="s">
        <v>284</v>
      </c>
      <c r="F539" s="127">
        <v>60</v>
      </c>
      <c r="G539" s="128">
        <v>265.75</v>
      </c>
      <c r="H539" s="129"/>
      <c r="I539" s="126" t="s">
        <v>971</v>
      </c>
      <c r="J539" s="129" t="s">
        <v>972</v>
      </c>
      <c r="K539" s="130" t="s">
        <v>981</v>
      </c>
      <c r="L539" s="131">
        <v>45394</v>
      </c>
      <c r="M539" s="118">
        <f t="shared" si="20"/>
        <v>8.8583333333333325</v>
      </c>
    </row>
    <row r="540" spans="1:13" ht="45" x14ac:dyDescent="0.25">
      <c r="A540" s="125" t="s">
        <v>274</v>
      </c>
      <c r="B540" s="126" t="s">
        <v>358</v>
      </c>
      <c r="C540" s="126" t="s">
        <v>281</v>
      </c>
      <c r="D540" s="126" t="s">
        <v>359</v>
      </c>
      <c r="E540" s="126"/>
      <c r="F540" s="127">
        <v>30</v>
      </c>
      <c r="G540" s="128">
        <v>134.83000000000001</v>
      </c>
      <c r="H540" s="129"/>
      <c r="I540" s="126" t="s">
        <v>360</v>
      </c>
      <c r="J540" s="129" t="s">
        <v>279</v>
      </c>
      <c r="K540" s="130" t="s">
        <v>361</v>
      </c>
      <c r="L540" s="131">
        <v>44338</v>
      </c>
      <c r="M540" s="118">
        <f t="shared" si="20"/>
        <v>8.988666666666667</v>
      </c>
    </row>
    <row r="541" spans="1:13" ht="60" x14ac:dyDescent="0.25">
      <c r="A541" s="125" t="s">
        <v>274</v>
      </c>
      <c r="B541" s="126" t="s">
        <v>1192</v>
      </c>
      <c r="C541" s="126" t="s">
        <v>326</v>
      </c>
      <c r="D541" s="126" t="s">
        <v>1193</v>
      </c>
      <c r="E541" s="126" t="s">
        <v>284</v>
      </c>
      <c r="F541" s="127">
        <v>30</v>
      </c>
      <c r="G541" s="128">
        <v>134.83000000000001</v>
      </c>
      <c r="H541" s="129"/>
      <c r="I541" s="126" t="s">
        <v>1194</v>
      </c>
      <c r="J541" s="129" t="s">
        <v>1195</v>
      </c>
      <c r="K541" s="130" t="s">
        <v>1196</v>
      </c>
      <c r="L541" s="131">
        <v>46113</v>
      </c>
      <c r="M541" s="118">
        <f t="shared" si="20"/>
        <v>8.988666666666667</v>
      </c>
    </row>
    <row r="542" spans="1:13" ht="45" x14ac:dyDescent="0.25">
      <c r="A542" s="125" t="s">
        <v>274</v>
      </c>
      <c r="B542" s="126" t="s">
        <v>340</v>
      </c>
      <c r="C542" s="126" t="s">
        <v>341</v>
      </c>
      <c r="D542" s="126" t="s">
        <v>342</v>
      </c>
      <c r="E542" s="126"/>
      <c r="F542" s="127">
        <v>30</v>
      </c>
      <c r="G542" s="128">
        <v>135.71</v>
      </c>
      <c r="H542" s="129"/>
      <c r="I542" s="126" t="s">
        <v>343</v>
      </c>
      <c r="J542" s="129" t="s">
        <v>279</v>
      </c>
      <c r="K542" s="130" t="s">
        <v>344</v>
      </c>
      <c r="L542" s="131">
        <v>44338</v>
      </c>
      <c r="M542" s="118">
        <f t="shared" si="20"/>
        <v>9.0473333333333343</v>
      </c>
    </row>
    <row r="543" spans="1:13" ht="45" x14ac:dyDescent="0.25">
      <c r="A543" s="125" t="s">
        <v>274</v>
      </c>
      <c r="B543" s="126" t="s">
        <v>302</v>
      </c>
      <c r="C543" s="126" t="s">
        <v>309</v>
      </c>
      <c r="D543" s="126" t="s">
        <v>304</v>
      </c>
      <c r="E543" s="126"/>
      <c r="F543" s="127">
        <v>10</v>
      </c>
      <c r="G543" s="128">
        <v>46.22</v>
      </c>
      <c r="H543" s="129"/>
      <c r="I543" s="126" t="s">
        <v>305</v>
      </c>
      <c r="J543" s="129" t="s">
        <v>279</v>
      </c>
      <c r="K543" s="130" t="s">
        <v>310</v>
      </c>
      <c r="L543" s="131">
        <v>44338</v>
      </c>
      <c r="M543" s="118">
        <f t="shared" si="20"/>
        <v>9.2439999999999998</v>
      </c>
    </row>
    <row r="544" spans="1:13" ht="45" x14ac:dyDescent="0.25">
      <c r="A544" s="125" t="s">
        <v>274</v>
      </c>
      <c r="B544" s="126" t="s">
        <v>354</v>
      </c>
      <c r="C544" s="126" t="s">
        <v>311</v>
      </c>
      <c r="D544" s="126" t="s">
        <v>355</v>
      </c>
      <c r="E544" s="126"/>
      <c r="F544" s="127">
        <v>30</v>
      </c>
      <c r="G544" s="128">
        <v>138.71</v>
      </c>
      <c r="H544" s="129"/>
      <c r="I544" s="126" t="s">
        <v>356</v>
      </c>
      <c r="J544" s="129" t="s">
        <v>279</v>
      </c>
      <c r="K544" s="130" t="s">
        <v>357</v>
      </c>
      <c r="L544" s="131">
        <v>44338</v>
      </c>
      <c r="M544" s="118">
        <f t="shared" si="20"/>
        <v>9.2473333333333336</v>
      </c>
    </row>
    <row r="545" spans="1:13" ht="45" x14ac:dyDescent="0.25">
      <c r="A545" s="125" t="s">
        <v>274</v>
      </c>
      <c r="B545" s="126" t="s">
        <v>429</v>
      </c>
      <c r="C545" s="126" t="s">
        <v>281</v>
      </c>
      <c r="D545" s="126" t="s">
        <v>430</v>
      </c>
      <c r="E545" s="126" t="s">
        <v>284</v>
      </c>
      <c r="F545" s="127">
        <v>30</v>
      </c>
      <c r="G545" s="128">
        <v>138.71</v>
      </c>
      <c r="H545" s="129"/>
      <c r="I545" s="126" t="s">
        <v>431</v>
      </c>
      <c r="J545" s="129" t="s">
        <v>279</v>
      </c>
      <c r="K545" s="130" t="s">
        <v>432</v>
      </c>
      <c r="L545" s="131">
        <v>44338</v>
      </c>
      <c r="M545" s="118">
        <f t="shared" si="20"/>
        <v>9.2473333333333336</v>
      </c>
    </row>
    <row r="546" spans="1:13" ht="60" x14ac:dyDescent="0.25">
      <c r="A546" s="125" t="s">
        <v>274</v>
      </c>
      <c r="B546" s="126" t="s">
        <v>347</v>
      </c>
      <c r="C546" s="126" t="s">
        <v>326</v>
      </c>
      <c r="D546" s="126" t="s">
        <v>446</v>
      </c>
      <c r="E546" s="126" t="s">
        <v>284</v>
      </c>
      <c r="F546" s="127">
        <v>30</v>
      </c>
      <c r="G546" s="128">
        <v>138.71</v>
      </c>
      <c r="H546" s="129"/>
      <c r="I546" s="126" t="s">
        <v>447</v>
      </c>
      <c r="J546" s="129" t="s">
        <v>448</v>
      </c>
      <c r="K546" s="130" t="s">
        <v>449</v>
      </c>
      <c r="L546" s="131">
        <v>44362</v>
      </c>
      <c r="M546" s="118">
        <f t="shared" si="20"/>
        <v>9.2473333333333336</v>
      </c>
    </row>
    <row r="547" spans="1:13" ht="90" x14ac:dyDescent="0.25">
      <c r="A547" s="125" t="s">
        <v>274</v>
      </c>
      <c r="B547" s="126" t="s">
        <v>347</v>
      </c>
      <c r="C547" s="126" t="s">
        <v>451</v>
      </c>
      <c r="D547" s="126" t="s">
        <v>457</v>
      </c>
      <c r="E547" s="126" t="s">
        <v>284</v>
      </c>
      <c r="F547" s="127">
        <v>30</v>
      </c>
      <c r="G547" s="128">
        <v>138.71</v>
      </c>
      <c r="H547" s="129"/>
      <c r="I547" s="126" t="s">
        <v>447</v>
      </c>
      <c r="J547" s="129" t="s">
        <v>453</v>
      </c>
      <c r="K547" s="130" t="s">
        <v>459</v>
      </c>
      <c r="L547" s="131">
        <v>44377</v>
      </c>
      <c r="M547" s="118">
        <f t="shared" si="20"/>
        <v>9.2473333333333336</v>
      </c>
    </row>
    <row r="548" spans="1:13" ht="60" x14ac:dyDescent="0.25">
      <c r="A548" s="125" t="s">
        <v>274</v>
      </c>
      <c r="B548" s="126" t="s">
        <v>429</v>
      </c>
      <c r="C548" s="126" t="s">
        <v>326</v>
      </c>
      <c r="D548" s="126" t="s">
        <v>430</v>
      </c>
      <c r="E548" s="126" t="s">
        <v>284</v>
      </c>
      <c r="F548" s="127">
        <v>30</v>
      </c>
      <c r="G548" s="128">
        <v>138.71</v>
      </c>
      <c r="H548" s="129"/>
      <c r="I548" s="126" t="s">
        <v>785</v>
      </c>
      <c r="J548" s="129" t="s">
        <v>786</v>
      </c>
      <c r="K548" s="130" t="s">
        <v>787</v>
      </c>
      <c r="L548" s="131">
        <v>44883</v>
      </c>
      <c r="M548" s="118">
        <f t="shared" ref="M548:M575" si="21">G548/F548*2</f>
        <v>9.2473333333333336</v>
      </c>
    </row>
    <row r="549" spans="1:13" ht="75" x14ac:dyDescent="0.25">
      <c r="A549" s="125" t="s">
        <v>274</v>
      </c>
      <c r="B549" s="126" t="s">
        <v>1086</v>
      </c>
      <c r="C549" s="126" t="s">
        <v>451</v>
      </c>
      <c r="D549" s="126" t="s">
        <v>1087</v>
      </c>
      <c r="E549" s="126" t="s">
        <v>284</v>
      </c>
      <c r="F549" s="127">
        <v>30</v>
      </c>
      <c r="G549" s="128">
        <v>138.71</v>
      </c>
      <c r="H549" s="129"/>
      <c r="I549" s="126" t="s">
        <v>1088</v>
      </c>
      <c r="J549" s="129" t="s">
        <v>1089</v>
      </c>
      <c r="K549" s="130" t="s">
        <v>1091</v>
      </c>
      <c r="L549" s="131">
        <v>45653</v>
      </c>
      <c r="M549" s="118">
        <f t="shared" si="21"/>
        <v>9.2473333333333336</v>
      </c>
    </row>
    <row r="550" spans="1:13" ht="60" x14ac:dyDescent="0.25">
      <c r="A550" s="125" t="s">
        <v>274</v>
      </c>
      <c r="B550" s="126" t="s">
        <v>1092</v>
      </c>
      <c r="C550" s="126" t="s">
        <v>326</v>
      </c>
      <c r="D550" s="126" t="s">
        <v>1093</v>
      </c>
      <c r="E550" s="126" t="s">
        <v>284</v>
      </c>
      <c r="F550" s="127">
        <v>30</v>
      </c>
      <c r="G550" s="128">
        <v>138.71</v>
      </c>
      <c r="H550" s="129"/>
      <c r="I550" s="126" t="s">
        <v>1094</v>
      </c>
      <c r="J550" s="129" t="s">
        <v>1097</v>
      </c>
      <c r="K550" s="130" t="s">
        <v>1098</v>
      </c>
      <c r="L550" s="131">
        <v>45698</v>
      </c>
      <c r="M550" s="118">
        <f t="shared" si="21"/>
        <v>9.2473333333333336</v>
      </c>
    </row>
    <row r="551" spans="1:13" ht="75" x14ac:dyDescent="0.25">
      <c r="A551" s="125" t="s">
        <v>274</v>
      </c>
      <c r="B551" s="126" t="s">
        <v>274</v>
      </c>
      <c r="C551" s="126" t="s">
        <v>386</v>
      </c>
      <c r="D551" s="126" t="s">
        <v>473</v>
      </c>
      <c r="E551" s="126" t="s">
        <v>284</v>
      </c>
      <c r="F551" s="127">
        <v>10</v>
      </c>
      <c r="G551" s="128">
        <v>47.74</v>
      </c>
      <c r="H551" s="129"/>
      <c r="I551" s="126" t="s">
        <v>474</v>
      </c>
      <c r="J551" s="129" t="s">
        <v>475</v>
      </c>
      <c r="K551" s="130" t="s">
        <v>543</v>
      </c>
      <c r="L551" s="131">
        <v>44475</v>
      </c>
      <c r="M551" s="118">
        <f t="shared" si="21"/>
        <v>9.548</v>
      </c>
    </row>
    <row r="552" spans="1:13" ht="75" x14ac:dyDescent="0.25">
      <c r="A552" s="125" t="s">
        <v>274</v>
      </c>
      <c r="B552" s="126" t="s">
        <v>274</v>
      </c>
      <c r="C552" s="126" t="s">
        <v>313</v>
      </c>
      <c r="D552" s="126" t="s">
        <v>473</v>
      </c>
      <c r="E552" s="126" t="s">
        <v>284</v>
      </c>
      <c r="F552" s="127">
        <v>20</v>
      </c>
      <c r="G552" s="128">
        <v>95.5</v>
      </c>
      <c r="H552" s="129"/>
      <c r="I552" s="126" t="s">
        <v>474</v>
      </c>
      <c r="J552" s="129" t="s">
        <v>475</v>
      </c>
      <c r="K552" s="130" t="s">
        <v>544</v>
      </c>
      <c r="L552" s="131">
        <v>44475</v>
      </c>
      <c r="M552" s="118">
        <f t="shared" si="21"/>
        <v>9.5500000000000007</v>
      </c>
    </row>
    <row r="553" spans="1:13" ht="45" x14ac:dyDescent="0.25">
      <c r="A553" s="125" t="s">
        <v>274</v>
      </c>
      <c r="B553" s="126" t="s">
        <v>347</v>
      </c>
      <c r="C553" s="126" t="s">
        <v>352</v>
      </c>
      <c r="D553" s="126" t="s">
        <v>349</v>
      </c>
      <c r="E553" s="126" t="s">
        <v>284</v>
      </c>
      <c r="F553" s="127">
        <v>30</v>
      </c>
      <c r="G553" s="128">
        <v>143.27000000000001</v>
      </c>
      <c r="H553" s="129"/>
      <c r="I553" s="126" t="s">
        <v>350</v>
      </c>
      <c r="J553" s="129" t="s">
        <v>279</v>
      </c>
      <c r="K553" s="130" t="s">
        <v>353</v>
      </c>
      <c r="L553" s="131">
        <v>44338</v>
      </c>
      <c r="M553" s="118">
        <f t="shared" si="21"/>
        <v>9.5513333333333339</v>
      </c>
    </row>
    <row r="554" spans="1:13" ht="60" x14ac:dyDescent="0.25">
      <c r="A554" s="125" t="s">
        <v>274</v>
      </c>
      <c r="B554" s="126" t="s">
        <v>369</v>
      </c>
      <c r="C554" s="126" t="s">
        <v>374</v>
      </c>
      <c r="D554" s="126" t="s">
        <v>371</v>
      </c>
      <c r="E554" s="126" t="s">
        <v>284</v>
      </c>
      <c r="F554" s="127">
        <v>30</v>
      </c>
      <c r="G554" s="128">
        <v>143.27000000000001</v>
      </c>
      <c r="H554" s="129"/>
      <c r="I554" s="126" t="s">
        <v>372</v>
      </c>
      <c r="J554" s="129" t="s">
        <v>279</v>
      </c>
      <c r="K554" s="130" t="s">
        <v>375</v>
      </c>
      <c r="L554" s="131">
        <v>44338</v>
      </c>
      <c r="M554" s="118">
        <f t="shared" si="21"/>
        <v>9.5513333333333339</v>
      </c>
    </row>
    <row r="555" spans="1:13" ht="90" x14ac:dyDescent="0.25">
      <c r="A555" s="125" t="s">
        <v>274</v>
      </c>
      <c r="B555" s="126" t="s">
        <v>347</v>
      </c>
      <c r="C555" s="126" t="s">
        <v>451</v>
      </c>
      <c r="D555" s="126" t="s">
        <v>452</v>
      </c>
      <c r="E555" s="126" t="s">
        <v>284</v>
      </c>
      <c r="F555" s="127">
        <v>30</v>
      </c>
      <c r="G555" s="128">
        <v>143.27000000000001</v>
      </c>
      <c r="H555" s="129"/>
      <c r="I555" s="126" t="s">
        <v>447</v>
      </c>
      <c r="J555" s="129" t="s">
        <v>453</v>
      </c>
      <c r="K555" s="130" t="s">
        <v>454</v>
      </c>
      <c r="L555" s="131">
        <v>44377</v>
      </c>
      <c r="M555" s="118">
        <f t="shared" si="21"/>
        <v>9.5513333333333339</v>
      </c>
    </row>
    <row r="556" spans="1:13" ht="75" x14ac:dyDescent="0.25">
      <c r="A556" s="125" t="s">
        <v>274</v>
      </c>
      <c r="B556" s="126" t="s">
        <v>274</v>
      </c>
      <c r="C556" s="126" t="s">
        <v>472</v>
      </c>
      <c r="D556" s="126" t="s">
        <v>473</v>
      </c>
      <c r="E556" s="126" t="s">
        <v>284</v>
      </c>
      <c r="F556" s="127">
        <v>30</v>
      </c>
      <c r="G556" s="128">
        <v>143.27000000000001</v>
      </c>
      <c r="H556" s="129"/>
      <c r="I556" s="126" t="s">
        <v>474</v>
      </c>
      <c r="J556" s="129" t="s">
        <v>475</v>
      </c>
      <c r="K556" s="130" t="s">
        <v>476</v>
      </c>
      <c r="L556" s="131">
        <v>44475</v>
      </c>
      <c r="M556" s="118">
        <f t="shared" si="21"/>
        <v>9.5513333333333339</v>
      </c>
    </row>
    <row r="557" spans="1:13" ht="75" x14ac:dyDescent="0.25">
      <c r="A557" s="125" t="s">
        <v>274</v>
      </c>
      <c r="B557" s="126" t="s">
        <v>274</v>
      </c>
      <c r="C557" s="126" t="s">
        <v>281</v>
      </c>
      <c r="D557" s="126" t="s">
        <v>473</v>
      </c>
      <c r="E557" s="126" t="s">
        <v>284</v>
      </c>
      <c r="F557" s="127">
        <v>30</v>
      </c>
      <c r="G557" s="128">
        <v>143.27000000000001</v>
      </c>
      <c r="H557" s="129"/>
      <c r="I557" s="126" t="s">
        <v>474</v>
      </c>
      <c r="J557" s="129" t="s">
        <v>475</v>
      </c>
      <c r="K557" s="130" t="s">
        <v>542</v>
      </c>
      <c r="L557" s="131">
        <v>44475</v>
      </c>
      <c r="M557" s="118">
        <f t="shared" si="21"/>
        <v>9.5513333333333339</v>
      </c>
    </row>
    <row r="558" spans="1:13" ht="75" x14ac:dyDescent="0.25">
      <c r="A558" s="125" t="s">
        <v>274</v>
      </c>
      <c r="B558" s="126" t="s">
        <v>791</v>
      </c>
      <c r="C558" s="126" t="s">
        <v>546</v>
      </c>
      <c r="D558" s="126" t="s">
        <v>473</v>
      </c>
      <c r="E558" s="126" t="s">
        <v>284</v>
      </c>
      <c r="F558" s="127">
        <v>30</v>
      </c>
      <c r="G558" s="128">
        <v>143.27000000000001</v>
      </c>
      <c r="H558" s="129"/>
      <c r="I558" s="126" t="s">
        <v>474</v>
      </c>
      <c r="J558" s="129" t="s">
        <v>792</v>
      </c>
      <c r="K558" s="130" t="s">
        <v>793</v>
      </c>
      <c r="L558" s="131">
        <v>44938</v>
      </c>
      <c r="M558" s="118">
        <f t="shared" si="21"/>
        <v>9.5513333333333339</v>
      </c>
    </row>
    <row r="559" spans="1:13" ht="75" x14ac:dyDescent="0.25">
      <c r="A559" s="125" t="s">
        <v>274</v>
      </c>
      <c r="B559" s="126" t="s">
        <v>791</v>
      </c>
      <c r="C559" s="126" t="s">
        <v>546</v>
      </c>
      <c r="D559" s="126" t="s">
        <v>813</v>
      </c>
      <c r="E559" s="126" t="s">
        <v>284</v>
      </c>
      <c r="F559" s="127">
        <v>30</v>
      </c>
      <c r="G559" s="128">
        <v>143.27000000000001</v>
      </c>
      <c r="H559" s="129"/>
      <c r="I559" s="126" t="s">
        <v>474</v>
      </c>
      <c r="J559" s="129" t="s">
        <v>814</v>
      </c>
      <c r="K559" s="130" t="s">
        <v>821</v>
      </c>
      <c r="L559" s="131">
        <v>44971</v>
      </c>
      <c r="M559" s="118">
        <f t="shared" si="21"/>
        <v>9.5513333333333339</v>
      </c>
    </row>
    <row r="560" spans="1:13" ht="75" x14ac:dyDescent="0.25">
      <c r="A560" s="125" t="s">
        <v>274</v>
      </c>
      <c r="B560" s="126" t="s">
        <v>791</v>
      </c>
      <c r="C560" s="126" t="s">
        <v>546</v>
      </c>
      <c r="D560" s="126" t="s">
        <v>827</v>
      </c>
      <c r="E560" s="126" t="s">
        <v>284</v>
      </c>
      <c r="F560" s="127">
        <v>30</v>
      </c>
      <c r="G560" s="128">
        <v>143.27000000000001</v>
      </c>
      <c r="H560" s="129"/>
      <c r="I560" s="126" t="s">
        <v>474</v>
      </c>
      <c r="J560" s="129" t="s">
        <v>828</v>
      </c>
      <c r="K560" s="130" t="s">
        <v>833</v>
      </c>
      <c r="L560" s="131">
        <v>44937</v>
      </c>
      <c r="M560" s="118">
        <f t="shared" si="21"/>
        <v>9.5513333333333339</v>
      </c>
    </row>
    <row r="561" spans="1:13" ht="75" x14ac:dyDescent="0.25">
      <c r="A561" s="125" t="s">
        <v>274</v>
      </c>
      <c r="B561" s="126" t="s">
        <v>791</v>
      </c>
      <c r="C561" s="126" t="s">
        <v>546</v>
      </c>
      <c r="D561" s="126" t="s">
        <v>473</v>
      </c>
      <c r="E561" s="126" t="s">
        <v>284</v>
      </c>
      <c r="F561" s="127">
        <v>30</v>
      </c>
      <c r="G561" s="128">
        <v>143.27000000000001</v>
      </c>
      <c r="H561" s="129"/>
      <c r="I561" s="126" t="s">
        <v>859</v>
      </c>
      <c r="J561" s="129" t="s">
        <v>860</v>
      </c>
      <c r="K561" s="130" t="s">
        <v>861</v>
      </c>
      <c r="L561" s="131">
        <v>45103</v>
      </c>
      <c r="M561" s="118">
        <f t="shared" si="21"/>
        <v>9.5513333333333339</v>
      </c>
    </row>
    <row r="562" spans="1:13" ht="75" x14ac:dyDescent="0.25">
      <c r="A562" s="125" t="s">
        <v>274</v>
      </c>
      <c r="B562" s="126" t="s">
        <v>791</v>
      </c>
      <c r="C562" s="126" t="s">
        <v>546</v>
      </c>
      <c r="D562" s="126" t="s">
        <v>813</v>
      </c>
      <c r="E562" s="126" t="s">
        <v>284</v>
      </c>
      <c r="F562" s="127">
        <v>30</v>
      </c>
      <c r="G562" s="128">
        <v>143.27000000000001</v>
      </c>
      <c r="H562" s="129"/>
      <c r="I562" s="126" t="s">
        <v>859</v>
      </c>
      <c r="J562" s="129" t="s">
        <v>867</v>
      </c>
      <c r="K562" s="130" t="s">
        <v>868</v>
      </c>
      <c r="L562" s="131">
        <v>45120</v>
      </c>
      <c r="M562" s="118">
        <f t="shared" si="21"/>
        <v>9.5513333333333339</v>
      </c>
    </row>
    <row r="563" spans="1:13" ht="75" x14ac:dyDescent="0.25">
      <c r="A563" s="125" t="s">
        <v>274</v>
      </c>
      <c r="B563" s="126" t="s">
        <v>791</v>
      </c>
      <c r="C563" s="126" t="s">
        <v>546</v>
      </c>
      <c r="D563" s="126" t="s">
        <v>827</v>
      </c>
      <c r="E563" s="126" t="s">
        <v>284</v>
      </c>
      <c r="F563" s="127">
        <v>30</v>
      </c>
      <c r="G563" s="128">
        <v>143.27000000000001</v>
      </c>
      <c r="H563" s="129"/>
      <c r="I563" s="126" t="s">
        <v>859</v>
      </c>
      <c r="J563" s="129" t="s">
        <v>867</v>
      </c>
      <c r="K563" s="130" t="s">
        <v>874</v>
      </c>
      <c r="L563" s="131">
        <v>45120</v>
      </c>
      <c r="M563" s="118">
        <f t="shared" si="21"/>
        <v>9.5513333333333339</v>
      </c>
    </row>
    <row r="564" spans="1:13" ht="75" x14ac:dyDescent="0.25">
      <c r="A564" s="125" t="s">
        <v>274</v>
      </c>
      <c r="B564" s="126" t="s">
        <v>791</v>
      </c>
      <c r="C564" s="126" t="s">
        <v>546</v>
      </c>
      <c r="D564" s="126" t="s">
        <v>880</v>
      </c>
      <c r="E564" s="126" t="s">
        <v>284</v>
      </c>
      <c r="F564" s="127">
        <v>30</v>
      </c>
      <c r="G564" s="128">
        <v>143.27000000000001</v>
      </c>
      <c r="H564" s="129"/>
      <c r="I564" s="126" t="s">
        <v>859</v>
      </c>
      <c r="J564" s="129" t="s">
        <v>881</v>
      </c>
      <c r="K564" s="130" t="s">
        <v>882</v>
      </c>
      <c r="L564" s="131">
        <v>45197</v>
      </c>
      <c r="M564" s="118">
        <f t="shared" si="21"/>
        <v>9.5513333333333339</v>
      </c>
    </row>
    <row r="565" spans="1:13" ht="60" x14ac:dyDescent="0.25">
      <c r="A565" s="125" t="s">
        <v>274</v>
      </c>
      <c r="B565" s="126" t="s">
        <v>1124</v>
      </c>
      <c r="C565" s="126" t="s">
        <v>1173</v>
      </c>
      <c r="D565" s="126" t="s">
        <v>227</v>
      </c>
      <c r="E565" s="126" t="s">
        <v>284</v>
      </c>
      <c r="F565" s="127">
        <v>56</v>
      </c>
      <c r="G565" s="128">
        <v>270.27999999999997</v>
      </c>
      <c r="H565" s="129"/>
      <c r="I565" s="126" t="s">
        <v>1125</v>
      </c>
      <c r="J565" s="129" t="s">
        <v>1171</v>
      </c>
      <c r="K565" s="130" t="s">
        <v>1174</v>
      </c>
      <c r="L565" s="131">
        <v>45946</v>
      </c>
      <c r="M565" s="118">
        <f t="shared" si="21"/>
        <v>9.6528571428571421</v>
      </c>
    </row>
    <row r="566" spans="1:13" ht="60" x14ac:dyDescent="0.25">
      <c r="A566" s="125" t="s">
        <v>274</v>
      </c>
      <c r="B566" s="126" t="s">
        <v>1124</v>
      </c>
      <c r="C566" s="126" t="s">
        <v>1173</v>
      </c>
      <c r="D566" s="126" t="s">
        <v>227</v>
      </c>
      <c r="E566" s="126" t="s">
        <v>284</v>
      </c>
      <c r="F566" s="127">
        <v>56</v>
      </c>
      <c r="G566" s="128">
        <v>270.27999999999997</v>
      </c>
      <c r="H566" s="129"/>
      <c r="I566" s="126" t="s">
        <v>1125</v>
      </c>
      <c r="J566" s="129" t="s">
        <v>1171</v>
      </c>
      <c r="K566" s="130" t="s">
        <v>1176</v>
      </c>
      <c r="L566" s="131">
        <v>45946</v>
      </c>
      <c r="M566" s="118">
        <f t="shared" si="21"/>
        <v>9.6528571428571421</v>
      </c>
    </row>
    <row r="567" spans="1:13" ht="60" x14ac:dyDescent="0.25">
      <c r="A567" s="125" t="s">
        <v>274</v>
      </c>
      <c r="B567" s="126" t="s">
        <v>1124</v>
      </c>
      <c r="C567" s="126" t="s">
        <v>1170</v>
      </c>
      <c r="D567" s="126" t="s">
        <v>227</v>
      </c>
      <c r="E567" s="126" t="s">
        <v>284</v>
      </c>
      <c r="F567" s="127">
        <v>28</v>
      </c>
      <c r="G567" s="128">
        <v>137.12</v>
      </c>
      <c r="H567" s="129"/>
      <c r="I567" s="126" t="s">
        <v>1125</v>
      </c>
      <c r="J567" s="129" t="s">
        <v>1171</v>
      </c>
      <c r="K567" s="130" t="s">
        <v>1172</v>
      </c>
      <c r="L567" s="131">
        <v>45946</v>
      </c>
      <c r="M567" s="118">
        <f t="shared" si="21"/>
        <v>9.7942857142857154</v>
      </c>
    </row>
    <row r="568" spans="1:13" ht="60" x14ac:dyDescent="0.25">
      <c r="A568" s="125" t="s">
        <v>274</v>
      </c>
      <c r="B568" s="126" t="s">
        <v>1124</v>
      </c>
      <c r="C568" s="126" t="s">
        <v>1170</v>
      </c>
      <c r="D568" s="126" t="s">
        <v>227</v>
      </c>
      <c r="E568" s="126" t="s">
        <v>284</v>
      </c>
      <c r="F568" s="127">
        <v>28</v>
      </c>
      <c r="G568" s="128">
        <v>137.12</v>
      </c>
      <c r="H568" s="129"/>
      <c r="I568" s="126" t="s">
        <v>1125</v>
      </c>
      <c r="J568" s="129" t="s">
        <v>1171</v>
      </c>
      <c r="K568" s="130" t="s">
        <v>1175</v>
      </c>
      <c r="L568" s="131">
        <v>45946</v>
      </c>
      <c r="M568" s="118">
        <f t="shared" si="21"/>
        <v>9.7942857142857154</v>
      </c>
    </row>
    <row r="569" spans="1:13" ht="60" x14ac:dyDescent="0.25">
      <c r="A569" s="125" t="s">
        <v>274</v>
      </c>
      <c r="B569" s="126" t="s">
        <v>1124</v>
      </c>
      <c r="C569" s="126" t="s">
        <v>1160</v>
      </c>
      <c r="D569" s="126" t="s">
        <v>227</v>
      </c>
      <c r="E569" s="126" t="s">
        <v>284</v>
      </c>
      <c r="F569" s="127">
        <v>90</v>
      </c>
      <c r="G569" s="128">
        <v>446.08</v>
      </c>
      <c r="H569" s="129"/>
      <c r="I569" s="126" t="s">
        <v>1125</v>
      </c>
      <c r="J569" s="129" t="s">
        <v>1156</v>
      </c>
      <c r="K569" s="130" t="s">
        <v>1161</v>
      </c>
      <c r="L569" s="131">
        <v>45898</v>
      </c>
      <c r="M569" s="118">
        <f t="shared" si="21"/>
        <v>9.9128888888888884</v>
      </c>
    </row>
    <row r="570" spans="1:13" ht="60" x14ac:dyDescent="0.25">
      <c r="A570" s="125" t="s">
        <v>274</v>
      </c>
      <c r="B570" s="126" t="s">
        <v>1124</v>
      </c>
      <c r="C570" s="126" t="s">
        <v>1160</v>
      </c>
      <c r="D570" s="126" t="s">
        <v>227</v>
      </c>
      <c r="E570" s="126" t="s">
        <v>284</v>
      </c>
      <c r="F570" s="127">
        <v>90</v>
      </c>
      <c r="G570" s="128">
        <v>446.08</v>
      </c>
      <c r="H570" s="129"/>
      <c r="I570" s="126" t="s">
        <v>1125</v>
      </c>
      <c r="J570" s="129" t="s">
        <v>1156</v>
      </c>
      <c r="K570" s="130" t="s">
        <v>1164</v>
      </c>
      <c r="L570" s="131">
        <v>45898</v>
      </c>
      <c r="M570" s="118">
        <f t="shared" si="21"/>
        <v>9.9128888888888884</v>
      </c>
    </row>
    <row r="571" spans="1:13" ht="60" x14ac:dyDescent="0.25">
      <c r="A571" s="125" t="s">
        <v>274</v>
      </c>
      <c r="B571" s="126" t="s">
        <v>1124</v>
      </c>
      <c r="C571" s="126" t="s">
        <v>1158</v>
      </c>
      <c r="D571" s="126" t="s">
        <v>227</v>
      </c>
      <c r="E571" s="126" t="s">
        <v>284</v>
      </c>
      <c r="F571" s="127">
        <v>60</v>
      </c>
      <c r="G571" s="128">
        <v>298.47000000000003</v>
      </c>
      <c r="H571" s="129"/>
      <c r="I571" s="126" t="s">
        <v>1125</v>
      </c>
      <c r="J571" s="129" t="s">
        <v>1156</v>
      </c>
      <c r="K571" s="130" t="s">
        <v>1159</v>
      </c>
      <c r="L571" s="131">
        <v>45898</v>
      </c>
      <c r="M571" s="118">
        <f t="shared" si="21"/>
        <v>9.9490000000000016</v>
      </c>
    </row>
    <row r="572" spans="1:13" ht="60" x14ac:dyDescent="0.25">
      <c r="A572" s="125" t="s">
        <v>274</v>
      </c>
      <c r="B572" s="126" t="s">
        <v>1124</v>
      </c>
      <c r="C572" s="126" t="s">
        <v>1158</v>
      </c>
      <c r="D572" s="126" t="s">
        <v>227</v>
      </c>
      <c r="E572" s="126" t="s">
        <v>284</v>
      </c>
      <c r="F572" s="127">
        <v>60</v>
      </c>
      <c r="G572" s="128">
        <v>298.47000000000003</v>
      </c>
      <c r="H572" s="129"/>
      <c r="I572" s="126" t="s">
        <v>1125</v>
      </c>
      <c r="J572" s="129" t="s">
        <v>1156</v>
      </c>
      <c r="K572" s="130" t="s">
        <v>1163</v>
      </c>
      <c r="L572" s="131">
        <v>45898</v>
      </c>
      <c r="M572" s="118">
        <f t="shared" si="21"/>
        <v>9.9490000000000016</v>
      </c>
    </row>
    <row r="573" spans="1:13" ht="75" x14ac:dyDescent="0.25">
      <c r="A573" s="125" t="s">
        <v>274</v>
      </c>
      <c r="B573" s="126" t="s">
        <v>1018</v>
      </c>
      <c r="C573" s="126" t="s">
        <v>326</v>
      </c>
      <c r="D573" s="126" t="s">
        <v>1019</v>
      </c>
      <c r="E573" s="126" t="s">
        <v>284</v>
      </c>
      <c r="F573" s="127">
        <v>30</v>
      </c>
      <c r="G573" s="128">
        <v>149.97</v>
      </c>
      <c r="H573" s="129"/>
      <c r="I573" s="126" t="s">
        <v>1020</v>
      </c>
      <c r="J573" s="129" t="s">
        <v>1021</v>
      </c>
      <c r="K573" s="130" t="s">
        <v>1023</v>
      </c>
      <c r="L573" s="131">
        <v>45419</v>
      </c>
      <c r="M573" s="118">
        <f t="shared" si="21"/>
        <v>9.9979999999999993</v>
      </c>
    </row>
    <row r="574" spans="1:13" ht="60" x14ac:dyDescent="0.25">
      <c r="A574" s="125" t="s">
        <v>274</v>
      </c>
      <c r="B574" s="126" t="s">
        <v>1124</v>
      </c>
      <c r="C574" s="126" t="s">
        <v>1155</v>
      </c>
      <c r="D574" s="126" t="s">
        <v>227</v>
      </c>
      <c r="E574" s="126" t="s">
        <v>284</v>
      </c>
      <c r="F574" s="127">
        <v>30</v>
      </c>
      <c r="G574" s="128">
        <v>149.97</v>
      </c>
      <c r="H574" s="129"/>
      <c r="I574" s="126" t="s">
        <v>1125</v>
      </c>
      <c r="J574" s="129" t="s">
        <v>1156</v>
      </c>
      <c r="K574" s="130" t="s">
        <v>1157</v>
      </c>
      <c r="L574" s="131">
        <v>45898</v>
      </c>
      <c r="M574" s="118">
        <f t="shared" si="21"/>
        <v>9.9979999999999993</v>
      </c>
    </row>
    <row r="575" spans="1:13" ht="60" x14ac:dyDescent="0.25">
      <c r="A575" s="125" t="s">
        <v>274</v>
      </c>
      <c r="B575" s="126" t="s">
        <v>1124</v>
      </c>
      <c r="C575" s="126" t="s">
        <v>1155</v>
      </c>
      <c r="D575" s="126" t="s">
        <v>227</v>
      </c>
      <c r="E575" s="126" t="s">
        <v>284</v>
      </c>
      <c r="F575" s="127">
        <v>30</v>
      </c>
      <c r="G575" s="128">
        <v>149.97</v>
      </c>
      <c r="H575" s="129"/>
      <c r="I575" s="126" t="s">
        <v>1125</v>
      </c>
      <c r="J575" s="129" t="s">
        <v>1156</v>
      </c>
      <c r="K575" s="130" t="s">
        <v>1162</v>
      </c>
      <c r="L575" s="131">
        <v>45898</v>
      </c>
      <c r="M575" s="118">
        <f t="shared" si="21"/>
        <v>9.9979999999999993</v>
      </c>
    </row>
  </sheetData>
  <autoFilter ref="A1:M575">
    <sortState ref="A2:M575">
      <sortCondition ref="M1:M575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>
      <selection activeCell="M45" sqref="M45"/>
    </sheetView>
  </sheetViews>
  <sheetFormatPr defaultRowHeight="15" x14ac:dyDescent="0.25"/>
  <cols>
    <col min="1" max="1" width="29.85546875" customWidth="1"/>
    <col min="2" max="2" width="17.140625" customWidth="1"/>
    <col min="3" max="3" width="50.42578125" customWidth="1"/>
    <col min="4" max="4" width="50.5703125" customWidth="1"/>
    <col min="12" max="12" width="11.85546875" customWidth="1"/>
  </cols>
  <sheetData>
    <row r="1" spans="1:13" ht="52.5" x14ac:dyDescent="0.25">
      <c r="A1" s="122" t="s">
        <v>63</v>
      </c>
      <c r="B1" s="123" t="s">
        <v>64</v>
      </c>
      <c r="C1" s="123" t="s">
        <v>65</v>
      </c>
      <c r="D1" s="123" t="s">
        <v>66</v>
      </c>
      <c r="E1" s="123" t="s">
        <v>67</v>
      </c>
      <c r="F1" s="123" t="s">
        <v>68</v>
      </c>
      <c r="G1" s="123" t="s">
        <v>69</v>
      </c>
      <c r="H1" s="123" t="s">
        <v>70</v>
      </c>
      <c r="I1" s="123" t="s">
        <v>71</v>
      </c>
      <c r="J1" s="123" t="s">
        <v>72</v>
      </c>
      <c r="K1" s="123" t="s">
        <v>73</v>
      </c>
      <c r="L1" s="124" t="s">
        <v>74</v>
      </c>
      <c r="M1" s="132" t="s">
        <v>273</v>
      </c>
    </row>
    <row r="2" spans="1:13" ht="75" x14ac:dyDescent="0.25">
      <c r="A2" s="125" t="s">
        <v>1213</v>
      </c>
      <c r="B2" s="126" t="s">
        <v>1252</v>
      </c>
      <c r="C2" s="126" t="s">
        <v>1215</v>
      </c>
      <c r="D2" s="126" t="s">
        <v>1325</v>
      </c>
      <c r="E2" s="126" t="s">
        <v>1217</v>
      </c>
      <c r="F2" s="127">
        <v>1</v>
      </c>
      <c r="G2" s="128">
        <v>228.05</v>
      </c>
      <c r="H2" s="129"/>
      <c r="I2" s="126" t="s">
        <v>1323</v>
      </c>
      <c r="J2" s="129" t="s">
        <v>1326</v>
      </c>
      <c r="K2" s="130" t="s">
        <v>1327</v>
      </c>
      <c r="L2" s="131">
        <v>46073</v>
      </c>
      <c r="M2" s="133">
        <f>G2/F2/10</f>
        <v>22.805</v>
      </c>
    </row>
    <row r="3" spans="1:13" ht="60" x14ac:dyDescent="0.25">
      <c r="A3" s="125" t="s">
        <v>1213</v>
      </c>
      <c r="B3" s="126" t="s">
        <v>1232</v>
      </c>
      <c r="C3" s="126" t="s">
        <v>1215</v>
      </c>
      <c r="D3" s="126" t="s">
        <v>1234</v>
      </c>
      <c r="E3" s="126" t="s">
        <v>1217</v>
      </c>
      <c r="F3" s="127">
        <v>1</v>
      </c>
      <c r="G3" s="128">
        <v>346.39</v>
      </c>
      <c r="H3" s="129"/>
      <c r="I3" s="126" t="s">
        <v>1235</v>
      </c>
      <c r="J3" s="129" t="s">
        <v>1219</v>
      </c>
      <c r="K3" s="130" t="s">
        <v>1239</v>
      </c>
      <c r="L3" s="131">
        <v>44275</v>
      </c>
      <c r="M3" s="118">
        <f>G3/F3/10</f>
        <v>34.638999999999996</v>
      </c>
    </row>
    <row r="4" spans="1:13" ht="90" x14ac:dyDescent="0.25">
      <c r="A4" s="125" t="s">
        <v>1213</v>
      </c>
      <c r="B4" s="126" t="s">
        <v>1247</v>
      </c>
      <c r="C4" s="126" t="s">
        <v>1215</v>
      </c>
      <c r="D4" s="126" t="s">
        <v>1241</v>
      </c>
      <c r="E4" s="126" t="s">
        <v>1217</v>
      </c>
      <c r="F4" s="127">
        <v>1</v>
      </c>
      <c r="G4" s="128">
        <v>346.39</v>
      </c>
      <c r="H4" s="129"/>
      <c r="I4" s="126" t="s">
        <v>1305</v>
      </c>
      <c r="J4" s="129" t="s">
        <v>1306</v>
      </c>
      <c r="K4" s="130" t="s">
        <v>1307</v>
      </c>
      <c r="L4" s="131">
        <v>45852</v>
      </c>
      <c r="M4" s="120">
        <f>G4/F4/10</f>
        <v>34.638999999999996</v>
      </c>
    </row>
    <row r="5" spans="1:13" ht="60" x14ac:dyDescent="0.25">
      <c r="A5" s="125" t="s">
        <v>1213</v>
      </c>
      <c r="B5" s="126" t="s">
        <v>1232</v>
      </c>
      <c r="C5" s="126" t="s">
        <v>1233</v>
      </c>
      <c r="D5" s="126" t="s">
        <v>1234</v>
      </c>
      <c r="E5" s="126" t="s">
        <v>1217</v>
      </c>
      <c r="F5" s="127">
        <v>5</v>
      </c>
      <c r="G5" s="128">
        <v>867.79</v>
      </c>
      <c r="H5" s="129"/>
      <c r="I5" s="126" t="s">
        <v>1235</v>
      </c>
      <c r="J5" s="129" t="s">
        <v>1219</v>
      </c>
      <c r="K5" s="130" t="s">
        <v>1236</v>
      </c>
      <c r="L5" s="131">
        <v>44275</v>
      </c>
      <c r="M5" s="118">
        <f>G5/F5/5</f>
        <v>34.711599999999997</v>
      </c>
    </row>
    <row r="6" spans="1:13" ht="75" x14ac:dyDescent="0.25">
      <c r="A6" s="125" t="s">
        <v>1213</v>
      </c>
      <c r="B6" s="126" t="s">
        <v>1256</v>
      </c>
      <c r="C6" s="126" t="s">
        <v>1215</v>
      </c>
      <c r="D6" s="126" t="s">
        <v>1257</v>
      </c>
      <c r="E6" s="126" t="s">
        <v>1217</v>
      </c>
      <c r="F6" s="127">
        <v>1</v>
      </c>
      <c r="G6" s="128">
        <v>350</v>
      </c>
      <c r="H6" s="129"/>
      <c r="I6" s="126" t="s">
        <v>1258</v>
      </c>
      <c r="J6" s="129" t="s">
        <v>1250</v>
      </c>
      <c r="K6" s="130" t="s">
        <v>1259</v>
      </c>
      <c r="L6" s="131">
        <v>45154</v>
      </c>
      <c r="M6" s="118">
        <f>G6/F6/10</f>
        <v>35</v>
      </c>
    </row>
    <row r="7" spans="1:13" ht="75" x14ac:dyDescent="0.25">
      <c r="A7" s="125" t="s">
        <v>1213</v>
      </c>
      <c r="B7" s="126" t="s">
        <v>1256</v>
      </c>
      <c r="C7" s="126" t="s">
        <v>1215</v>
      </c>
      <c r="D7" s="126" t="s">
        <v>1266</v>
      </c>
      <c r="E7" s="126" t="s">
        <v>1217</v>
      </c>
      <c r="F7" s="127">
        <v>1</v>
      </c>
      <c r="G7" s="128">
        <v>350</v>
      </c>
      <c r="H7" s="129"/>
      <c r="I7" s="126" t="s">
        <v>1258</v>
      </c>
      <c r="J7" s="129" t="s">
        <v>1250</v>
      </c>
      <c r="K7" s="130" t="s">
        <v>1267</v>
      </c>
      <c r="L7" s="131">
        <v>45154</v>
      </c>
      <c r="M7" s="118">
        <f>G7/F7/10</f>
        <v>35</v>
      </c>
    </row>
    <row r="8" spans="1:13" ht="60" x14ac:dyDescent="0.25">
      <c r="A8" s="125" t="s">
        <v>1213</v>
      </c>
      <c r="B8" s="126" t="s">
        <v>1221</v>
      </c>
      <c r="C8" s="126" t="s">
        <v>1226</v>
      </c>
      <c r="D8" s="126" t="s">
        <v>1223</v>
      </c>
      <c r="E8" s="126"/>
      <c r="F8" s="127">
        <v>1</v>
      </c>
      <c r="G8" s="128">
        <v>353.69</v>
      </c>
      <c r="H8" s="129"/>
      <c r="I8" s="126" t="s">
        <v>1224</v>
      </c>
      <c r="J8" s="129" t="s">
        <v>1219</v>
      </c>
      <c r="K8" s="130" t="s">
        <v>1227</v>
      </c>
      <c r="L8" s="131">
        <v>44275</v>
      </c>
      <c r="M8" s="121">
        <f>G8/F8/10</f>
        <v>35.369</v>
      </c>
    </row>
    <row r="9" spans="1:13" ht="60" x14ac:dyDescent="0.25">
      <c r="A9" s="125" t="s">
        <v>1213</v>
      </c>
      <c r="B9" s="126" t="s">
        <v>1214</v>
      </c>
      <c r="C9" s="126" t="s">
        <v>1215</v>
      </c>
      <c r="D9" s="126" t="s">
        <v>1216</v>
      </c>
      <c r="E9" s="126" t="s">
        <v>1217</v>
      </c>
      <c r="F9" s="127">
        <v>1</v>
      </c>
      <c r="G9" s="128">
        <v>363.27</v>
      </c>
      <c r="H9" s="129"/>
      <c r="I9" s="126" t="s">
        <v>1218</v>
      </c>
      <c r="J9" s="129" t="s">
        <v>1219</v>
      </c>
      <c r="K9" s="130" t="s">
        <v>1220</v>
      </c>
      <c r="L9" s="131">
        <v>44275</v>
      </c>
      <c r="M9" s="118">
        <f>G9/F9/10</f>
        <v>36.326999999999998</v>
      </c>
    </row>
    <row r="10" spans="1:13" ht="75" x14ac:dyDescent="0.25">
      <c r="A10" s="125" t="s">
        <v>1213</v>
      </c>
      <c r="B10" s="126" t="s">
        <v>1243</v>
      </c>
      <c r="C10" s="126" t="s">
        <v>1215</v>
      </c>
      <c r="D10" s="126" t="s">
        <v>1244</v>
      </c>
      <c r="E10" s="126" t="s">
        <v>1217</v>
      </c>
      <c r="F10" s="127">
        <v>1</v>
      </c>
      <c r="G10" s="128">
        <v>363.27</v>
      </c>
      <c r="H10" s="129"/>
      <c r="I10" s="126" t="s">
        <v>1245</v>
      </c>
      <c r="J10" s="129" t="s">
        <v>1246</v>
      </c>
      <c r="K10" s="130" t="s">
        <v>1220</v>
      </c>
      <c r="L10" s="131">
        <v>45142</v>
      </c>
      <c r="M10" s="120">
        <f>G10/F10/10</f>
        <v>36.326999999999998</v>
      </c>
    </row>
    <row r="11" spans="1:13" ht="105" x14ac:dyDescent="0.25">
      <c r="A11" s="125" t="s">
        <v>1213</v>
      </c>
      <c r="B11" s="126" t="s">
        <v>1247</v>
      </c>
      <c r="C11" s="126" t="s">
        <v>1248</v>
      </c>
      <c r="D11" s="126" t="s">
        <v>1241</v>
      </c>
      <c r="E11" s="126" t="s">
        <v>1217</v>
      </c>
      <c r="F11" s="127">
        <v>5</v>
      </c>
      <c r="G11" s="128">
        <v>956.44</v>
      </c>
      <c r="H11" s="129"/>
      <c r="I11" s="126" t="s">
        <v>1249</v>
      </c>
      <c r="J11" s="129" t="s">
        <v>1250</v>
      </c>
      <c r="K11" s="130" t="s">
        <v>1251</v>
      </c>
      <c r="L11" s="131">
        <v>45154</v>
      </c>
      <c r="M11" s="118">
        <f>G11/F11/5</f>
        <v>38.257600000000004</v>
      </c>
    </row>
    <row r="12" spans="1:13" ht="75" x14ac:dyDescent="0.25">
      <c r="A12" s="125" t="s">
        <v>1213</v>
      </c>
      <c r="B12" s="126" t="s">
        <v>1252</v>
      </c>
      <c r="C12" s="126" t="s">
        <v>1222</v>
      </c>
      <c r="D12" s="126" t="s">
        <v>1325</v>
      </c>
      <c r="E12" s="126" t="s">
        <v>1217</v>
      </c>
      <c r="F12" s="127">
        <v>5</v>
      </c>
      <c r="G12" s="128">
        <v>596.6</v>
      </c>
      <c r="H12" s="129"/>
      <c r="I12" s="126" t="s">
        <v>1323</v>
      </c>
      <c r="J12" s="129" t="s">
        <v>1326</v>
      </c>
      <c r="K12" s="130" t="s">
        <v>1330</v>
      </c>
      <c r="L12" s="131">
        <v>46073</v>
      </c>
      <c r="M12" s="118">
        <f>G12/F12/3</f>
        <v>39.773333333333333</v>
      </c>
    </row>
    <row r="13" spans="1:13" ht="75" x14ac:dyDescent="0.25">
      <c r="A13" s="125" t="s">
        <v>1213</v>
      </c>
      <c r="B13" s="126" t="s">
        <v>1282</v>
      </c>
      <c r="C13" s="126" t="s">
        <v>1215</v>
      </c>
      <c r="D13" s="126" t="s">
        <v>1283</v>
      </c>
      <c r="E13" s="126" t="s">
        <v>1217</v>
      </c>
      <c r="F13" s="127">
        <v>1</v>
      </c>
      <c r="G13" s="128">
        <v>399.24</v>
      </c>
      <c r="H13" s="129"/>
      <c r="I13" s="126" t="s">
        <v>1298</v>
      </c>
      <c r="J13" s="129" t="s">
        <v>1299</v>
      </c>
      <c r="K13" s="130" t="s">
        <v>1301</v>
      </c>
      <c r="L13" s="131">
        <v>45726</v>
      </c>
      <c r="M13" s="120">
        <f>G13/F13/10</f>
        <v>39.923999999999999</v>
      </c>
    </row>
    <row r="14" spans="1:13" ht="75" x14ac:dyDescent="0.25">
      <c r="A14" s="125" t="s">
        <v>1213</v>
      </c>
      <c r="B14" s="126" t="s">
        <v>1260</v>
      </c>
      <c r="C14" s="126" t="s">
        <v>1215</v>
      </c>
      <c r="D14" s="126" t="s">
        <v>1261</v>
      </c>
      <c r="E14" s="126" t="s">
        <v>1217</v>
      </c>
      <c r="F14" s="127">
        <v>1</v>
      </c>
      <c r="G14" s="128">
        <v>400</v>
      </c>
      <c r="H14" s="129"/>
      <c r="I14" s="126" t="s">
        <v>1262</v>
      </c>
      <c r="J14" s="129" t="s">
        <v>1250</v>
      </c>
      <c r="K14" s="130" t="s">
        <v>1263</v>
      </c>
      <c r="L14" s="131">
        <v>45154</v>
      </c>
      <c r="M14" s="133">
        <f>G14/F14/10</f>
        <v>40</v>
      </c>
    </row>
    <row r="15" spans="1:13" ht="75" x14ac:dyDescent="0.25">
      <c r="A15" s="125" t="s">
        <v>1213</v>
      </c>
      <c r="B15" s="126" t="s">
        <v>1252</v>
      </c>
      <c r="C15" s="126" t="s">
        <v>1328</v>
      </c>
      <c r="D15" s="126" t="s">
        <v>1325</v>
      </c>
      <c r="E15" s="126" t="s">
        <v>1217</v>
      </c>
      <c r="F15" s="127">
        <v>1</v>
      </c>
      <c r="G15" s="128">
        <v>122.65</v>
      </c>
      <c r="H15" s="129"/>
      <c r="I15" s="126" t="s">
        <v>1323</v>
      </c>
      <c r="J15" s="129" t="s">
        <v>1326</v>
      </c>
      <c r="K15" s="130" t="s">
        <v>1329</v>
      </c>
      <c r="L15" s="131">
        <v>46073</v>
      </c>
      <c r="M15" s="118">
        <f>G15/F15/3</f>
        <v>40.883333333333333</v>
      </c>
    </row>
    <row r="16" spans="1:13" ht="75" x14ac:dyDescent="0.25">
      <c r="A16" s="125" t="s">
        <v>1213</v>
      </c>
      <c r="B16" s="126" t="s">
        <v>1252</v>
      </c>
      <c r="C16" s="126" t="s">
        <v>1328</v>
      </c>
      <c r="D16" s="126" t="s">
        <v>1322</v>
      </c>
      <c r="E16" s="126" t="s">
        <v>1217</v>
      </c>
      <c r="F16" s="127">
        <v>1</v>
      </c>
      <c r="G16" s="128">
        <v>122.65</v>
      </c>
      <c r="H16" s="129"/>
      <c r="I16" s="126" t="s">
        <v>1323</v>
      </c>
      <c r="J16" s="129" t="s">
        <v>1331</v>
      </c>
      <c r="K16" s="130" t="s">
        <v>1332</v>
      </c>
      <c r="L16" s="131">
        <v>46071</v>
      </c>
      <c r="M16" s="121">
        <f>G16/F16/3</f>
        <v>40.883333333333333</v>
      </c>
    </row>
    <row r="17" spans="1:13" ht="105" x14ac:dyDescent="0.25">
      <c r="A17" s="125" t="s">
        <v>1213</v>
      </c>
      <c r="B17" s="126" t="s">
        <v>1247</v>
      </c>
      <c r="C17" s="126" t="s">
        <v>1248</v>
      </c>
      <c r="D17" s="126" t="s">
        <v>1241</v>
      </c>
      <c r="E17" s="126" t="s">
        <v>1217</v>
      </c>
      <c r="F17" s="127">
        <v>5</v>
      </c>
      <c r="G17" s="128">
        <v>1065.0999999999999</v>
      </c>
      <c r="H17" s="129"/>
      <c r="I17" s="126" t="s">
        <v>1305</v>
      </c>
      <c r="J17" s="129" t="s">
        <v>1308</v>
      </c>
      <c r="K17" s="130" t="s">
        <v>1320</v>
      </c>
      <c r="L17" s="131">
        <v>46001</v>
      </c>
      <c r="M17" s="118">
        <f>G17/F17/5</f>
        <v>42.603999999999999</v>
      </c>
    </row>
    <row r="18" spans="1:13" ht="90" x14ac:dyDescent="0.25">
      <c r="A18" s="125" t="s">
        <v>1213</v>
      </c>
      <c r="B18" s="126" t="s">
        <v>1228</v>
      </c>
      <c r="C18" s="126" t="s">
        <v>1215</v>
      </c>
      <c r="D18" s="126" t="s">
        <v>1229</v>
      </c>
      <c r="E18" s="126"/>
      <c r="F18" s="127">
        <v>1</v>
      </c>
      <c r="G18" s="128">
        <v>496.69</v>
      </c>
      <c r="H18" s="129"/>
      <c r="I18" s="126" t="s">
        <v>1230</v>
      </c>
      <c r="J18" s="129" t="s">
        <v>1219</v>
      </c>
      <c r="K18" s="130" t="s">
        <v>1231</v>
      </c>
      <c r="L18" s="131">
        <v>44275</v>
      </c>
      <c r="M18" s="118">
        <f>G18/F18/10</f>
        <v>49.668999999999997</v>
      </c>
    </row>
    <row r="19" spans="1:13" ht="60" x14ac:dyDescent="0.25">
      <c r="A19" s="125" t="s">
        <v>1213</v>
      </c>
      <c r="B19" s="126" t="s">
        <v>1287</v>
      </c>
      <c r="C19" s="126" t="s">
        <v>1215</v>
      </c>
      <c r="D19" s="126" t="s">
        <v>1289</v>
      </c>
      <c r="E19" s="126" t="s">
        <v>1217</v>
      </c>
      <c r="F19" s="127">
        <v>1</v>
      </c>
      <c r="G19" s="128">
        <v>499.23</v>
      </c>
      <c r="H19" s="129"/>
      <c r="I19" s="126" t="s">
        <v>1290</v>
      </c>
      <c r="J19" s="129" t="s">
        <v>1293</v>
      </c>
      <c r="K19" s="130" t="s">
        <v>1295</v>
      </c>
      <c r="L19" s="131">
        <v>45503</v>
      </c>
      <c r="M19" s="118">
        <f>G19/F19/10</f>
        <v>49.923000000000002</v>
      </c>
    </row>
    <row r="20" spans="1:13" ht="60" x14ac:dyDescent="0.25">
      <c r="A20" s="125" t="s">
        <v>1213</v>
      </c>
      <c r="B20" s="126" t="s">
        <v>1287</v>
      </c>
      <c r="C20" s="126" t="s">
        <v>1215</v>
      </c>
      <c r="D20" s="126" t="s">
        <v>1289</v>
      </c>
      <c r="E20" s="126" t="s">
        <v>1217</v>
      </c>
      <c r="F20" s="127">
        <v>1</v>
      </c>
      <c r="G20" s="128">
        <v>499.23</v>
      </c>
      <c r="H20" s="129"/>
      <c r="I20" s="126" t="s">
        <v>1296</v>
      </c>
      <c r="J20" s="129" t="s">
        <v>1293</v>
      </c>
      <c r="K20" s="130" t="s">
        <v>1295</v>
      </c>
      <c r="L20" s="131">
        <v>45503</v>
      </c>
      <c r="M20" s="118">
        <f>G20/F20/10</f>
        <v>49.923000000000002</v>
      </c>
    </row>
    <row r="21" spans="1:13" ht="60" x14ac:dyDescent="0.25">
      <c r="A21" s="125" t="s">
        <v>1213</v>
      </c>
      <c r="B21" s="126" t="s">
        <v>1221</v>
      </c>
      <c r="C21" s="126" t="s">
        <v>1222</v>
      </c>
      <c r="D21" s="126" t="s">
        <v>1223</v>
      </c>
      <c r="E21" s="126"/>
      <c r="F21" s="127">
        <v>5</v>
      </c>
      <c r="G21" s="128">
        <v>758.16</v>
      </c>
      <c r="H21" s="129"/>
      <c r="I21" s="126" t="s">
        <v>1224</v>
      </c>
      <c r="J21" s="129" t="s">
        <v>1219</v>
      </c>
      <c r="K21" s="130" t="s">
        <v>1225</v>
      </c>
      <c r="L21" s="131">
        <v>44275</v>
      </c>
      <c r="M21" s="118">
        <f>G21/F21/3</f>
        <v>50.544000000000004</v>
      </c>
    </row>
    <row r="22" spans="1:13" ht="75" x14ac:dyDescent="0.25">
      <c r="A22" s="125" t="s">
        <v>1213</v>
      </c>
      <c r="B22" s="126" t="s">
        <v>1260</v>
      </c>
      <c r="C22" s="126" t="s">
        <v>1215</v>
      </c>
      <c r="D22" s="126" t="s">
        <v>1261</v>
      </c>
      <c r="E22" s="126" t="s">
        <v>1217</v>
      </c>
      <c r="F22" s="127">
        <v>1</v>
      </c>
      <c r="G22" s="128">
        <v>512</v>
      </c>
      <c r="H22" s="129"/>
      <c r="I22" s="126" t="s">
        <v>1262</v>
      </c>
      <c r="J22" s="129" t="s">
        <v>1308</v>
      </c>
      <c r="K22" s="130" t="s">
        <v>1263</v>
      </c>
      <c r="L22" s="131">
        <v>46001</v>
      </c>
      <c r="M22" s="118">
        <f>G22/F22/10</f>
        <v>51.2</v>
      </c>
    </row>
    <row r="23" spans="1:13" ht="60" x14ac:dyDescent="0.25">
      <c r="A23" s="125" t="s">
        <v>1213</v>
      </c>
      <c r="B23" s="126" t="s">
        <v>1287</v>
      </c>
      <c r="C23" s="126" t="s">
        <v>1215</v>
      </c>
      <c r="D23" s="126" t="s">
        <v>1289</v>
      </c>
      <c r="E23" s="126" t="s">
        <v>1217</v>
      </c>
      <c r="F23" s="127">
        <v>1</v>
      </c>
      <c r="G23" s="128">
        <v>512.02</v>
      </c>
      <c r="H23" s="129"/>
      <c r="I23" s="126" t="s">
        <v>1290</v>
      </c>
      <c r="J23" s="129" t="s">
        <v>1304</v>
      </c>
      <c r="K23" s="130" t="s">
        <v>1295</v>
      </c>
      <c r="L23" s="131">
        <v>45855</v>
      </c>
      <c r="M23" s="118">
        <f>G23/F23/10</f>
        <v>51.201999999999998</v>
      </c>
    </row>
    <row r="24" spans="1:13" ht="60" x14ac:dyDescent="0.25">
      <c r="A24" s="125" t="s">
        <v>1213</v>
      </c>
      <c r="B24" s="126" t="s">
        <v>1287</v>
      </c>
      <c r="C24" s="126" t="s">
        <v>1215</v>
      </c>
      <c r="D24" s="126" t="s">
        <v>1289</v>
      </c>
      <c r="E24" s="126" t="s">
        <v>1217</v>
      </c>
      <c r="F24" s="127">
        <v>1</v>
      </c>
      <c r="G24" s="128">
        <v>512.02</v>
      </c>
      <c r="H24" s="129"/>
      <c r="I24" s="126" t="s">
        <v>1296</v>
      </c>
      <c r="J24" s="129" t="s">
        <v>1304</v>
      </c>
      <c r="K24" s="130" t="s">
        <v>1295</v>
      </c>
      <c r="L24" s="131">
        <v>45855</v>
      </c>
      <c r="M24" s="120">
        <f>G24/F24/10</f>
        <v>51.201999999999998</v>
      </c>
    </row>
    <row r="25" spans="1:13" ht="60" x14ac:dyDescent="0.25">
      <c r="A25" s="125" t="s">
        <v>1213</v>
      </c>
      <c r="B25" s="126" t="s">
        <v>1232</v>
      </c>
      <c r="C25" s="126" t="s">
        <v>1237</v>
      </c>
      <c r="D25" s="126" t="s">
        <v>1234</v>
      </c>
      <c r="E25" s="126" t="s">
        <v>1217</v>
      </c>
      <c r="F25" s="127">
        <v>5</v>
      </c>
      <c r="G25" s="128">
        <v>803.24</v>
      </c>
      <c r="H25" s="129"/>
      <c r="I25" s="126" t="s">
        <v>1235</v>
      </c>
      <c r="J25" s="129" t="s">
        <v>1219</v>
      </c>
      <c r="K25" s="130" t="s">
        <v>1238</v>
      </c>
      <c r="L25" s="131">
        <v>44275</v>
      </c>
      <c r="M25" s="133">
        <f t="shared" ref="M25:M50" si="0">G25/F25/3</f>
        <v>53.54933333333333</v>
      </c>
    </row>
    <row r="26" spans="1:13" ht="75" x14ac:dyDescent="0.25">
      <c r="A26" s="125" t="s">
        <v>1213</v>
      </c>
      <c r="B26" s="126" t="s">
        <v>1268</v>
      </c>
      <c r="C26" s="126" t="s">
        <v>1222</v>
      </c>
      <c r="D26" s="126" t="s">
        <v>1269</v>
      </c>
      <c r="E26" s="126" t="s">
        <v>1217</v>
      </c>
      <c r="F26" s="127">
        <v>5</v>
      </c>
      <c r="G26" s="128">
        <v>805</v>
      </c>
      <c r="H26" s="129"/>
      <c r="I26" s="126" t="s">
        <v>1270</v>
      </c>
      <c r="J26" s="129" t="s">
        <v>1250</v>
      </c>
      <c r="K26" s="130" t="s">
        <v>1271</v>
      </c>
      <c r="L26" s="131">
        <v>45154</v>
      </c>
      <c r="M26" s="118">
        <f t="shared" si="0"/>
        <v>53.666666666666664</v>
      </c>
    </row>
    <row r="27" spans="1:13" ht="75" x14ac:dyDescent="0.25">
      <c r="A27" s="125" t="s">
        <v>1213</v>
      </c>
      <c r="B27" s="126" t="s">
        <v>1268</v>
      </c>
      <c r="C27" s="126" t="s">
        <v>1272</v>
      </c>
      <c r="D27" s="126" t="s">
        <v>1273</v>
      </c>
      <c r="E27" s="126" t="s">
        <v>1217</v>
      </c>
      <c r="F27" s="127">
        <v>5</v>
      </c>
      <c r="G27" s="128">
        <v>805</v>
      </c>
      <c r="H27" s="129"/>
      <c r="I27" s="126" t="s">
        <v>1270</v>
      </c>
      <c r="J27" s="129" t="s">
        <v>1250</v>
      </c>
      <c r="K27" s="130" t="s">
        <v>1271</v>
      </c>
      <c r="L27" s="131">
        <v>45154</v>
      </c>
      <c r="M27" s="118">
        <f t="shared" si="0"/>
        <v>53.666666666666664</v>
      </c>
    </row>
    <row r="28" spans="1:13" ht="75" x14ac:dyDescent="0.25">
      <c r="A28" s="125" t="s">
        <v>1213</v>
      </c>
      <c r="B28" s="126" t="s">
        <v>1282</v>
      </c>
      <c r="C28" s="126" t="s">
        <v>1222</v>
      </c>
      <c r="D28" s="126" t="s">
        <v>1283</v>
      </c>
      <c r="E28" s="126" t="s">
        <v>1217</v>
      </c>
      <c r="F28" s="127">
        <v>5</v>
      </c>
      <c r="G28" s="128">
        <v>842.22</v>
      </c>
      <c r="H28" s="129"/>
      <c r="I28" s="126" t="s">
        <v>1298</v>
      </c>
      <c r="J28" s="129" t="s">
        <v>1299</v>
      </c>
      <c r="K28" s="130" t="s">
        <v>1300</v>
      </c>
      <c r="L28" s="131">
        <v>45726</v>
      </c>
      <c r="M28" s="121">
        <f t="shared" si="0"/>
        <v>56.148000000000003</v>
      </c>
    </row>
    <row r="29" spans="1:13" ht="75" x14ac:dyDescent="0.25">
      <c r="A29" s="125" t="s">
        <v>1213</v>
      </c>
      <c r="B29" s="126" t="s">
        <v>1243</v>
      </c>
      <c r="C29" s="126" t="s">
        <v>1222</v>
      </c>
      <c r="D29" s="126" t="s">
        <v>1244</v>
      </c>
      <c r="E29" s="126" t="s">
        <v>1217</v>
      </c>
      <c r="F29" s="127">
        <v>5</v>
      </c>
      <c r="G29" s="128">
        <v>856</v>
      </c>
      <c r="H29" s="129"/>
      <c r="I29" s="126" t="s">
        <v>1274</v>
      </c>
      <c r="J29" s="129" t="s">
        <v>1275</v>
      </c>
      <c r="K29" s="130" t="s">
        <v>1276</v>
      </c>
      <c r="L29" s="131">
        <v>45166</v>
      </c>
      <c r="M29" s="118">
        <f t="shared" si="0"/>
        <v>57.066666666666663</v>
      </c>
    </row>
    <row r="30" spans="1:13" ht="60" x14ac:dyDescent="0.25">
      <c r="A30" s="125" t="s">
        <v>1213</v>
      </c>
      <c r="B30" s="126" t="s">
        <v>1277</v>
      </c>
      <c r="C30" s="126" t="s">
        <v>1222</v>
      </c>
      <c r="D30" s="126" t="s">
        <v>1278</v>
      </c>
      <c r="E30" s="126" t="s">
        <v>1217</v>
      </c>
      <c r="F30" s="127">
        <v>5</v>
      </c>
      <c r="G30" s="128">
        <v>860.61</v>
      </c>
      <c r="H30" s="129"/>
      <c r="I30" s="126" t="s">
        <v>1279</v>
      </c>
      <c r="J30" s="129" t="s">
        <v>1280</v>
      </c>
      <c r="K30" s="130" t="s">
        <v>1281</v>
      </c>
      <c r="L30" s="131">
        <v>45245</v>
      </c>
      <c r="M30" s="120">
        <f t="shared" si="0"/>
        <v>57.374000000000002</v>
      </c>
    </row>
    <row r="31" spans="1:13" ht="60" x14ac:dyDescent="0.25">
      <c r="A31" s="125" t="s">
        <v>1213</v>
      </c>
      <c r="B31" s="126" t="s">
        <v>1287</v>
      </c>
      <c r="C31" s="126" t="s">
        <v>1222</v>
      </c>
      <c r="D31" s="126" t="s">
        <v>1289</v>
      </c>
      <c r="E31" s="126" t="s">
        <v>1217</v>
      </c>
      <c r="F31" s="127">
        <v>5</v>
      </c>
      <c r="G31" s="128">
        <v>860.61</v>
      </c>
      <c r="H31" s="129"/>
      <c r="I31" s="126" t="s">
        <v>1290</v>
      </c>
      <c r="J31" s="129" t="s">
        <v>1293</v>
      </c>
      <c r="K31" s="130" t="s">
        <v>1294</v>
      </c>
      <c r="L31" s="131">
        <v>45503</v>
      </c>
      <c r="M31" s="118">
        <f t="shared" si="0"/>
        <v>57.374000000000002</v>
      </c>
    </row>
    <row r="32" spans="1:13" ht="60" x14ac:dyDescent="0.25">
      <c r="A32" s="125" t="s">
        <v>1213</v>
      </c>
      <c r="B32" s="126" t="s">
        <v>1297</v>
      </c>
      <c r="C32" s="126" t="s">
        <v>1272</v>
      </c>
      <c r="D32" s="126" t="s">
        <v>1289</v>
      </c>
      <c r="E32" s="126" t="s">
        <v>1217</v>
      </c>
      <c r="F32" s="127">
        <v>5</v>
      </c>
      <c r="G32" s="128">
        <v>860.61</v>
      </c>
      <c r="H32" s="129"/>
      <c r="I32" s="126" t="s">
        <v>1296</v>
      </c>
      <c r="J32" s="129" t="s">
        <v>1293</v>
      </c>
      <c r="K32" s="130" t="s">
        <v>1294</v>
      </c>
      <c r="L32" s="131">
        <v>45503</v>
      </c>
      <c r="M32" s="133">
        <f t="shared" si="0"/>
        <v>57.374000000000002</v>
      </c>
    </row>
    <row r="33" spans="1:13" ht="105" x14ac:dyDescent="0.25">
      <c r="A33" s="125" t="s">
        <v>1213</v>
      </c>
      <c r="B33" s="126" t="s">
        <v>1247</v>
      </c>
      <c r="C33" s="126" t="s">
        <v>1222</v>
      </c>
      <c r="D33" s="126" t="s">
        <v>1241</v>
      </c>
      <c r="E33" s="126" t="s">
        <v>1217</v>
      </c>
      <c r="F33" s="127">
        <v>5</v>
      </c>
      <c r="G33" s="128">
        <v>899.97</v>
      </c>
      <c r="H33" s="129"/>
      <c r="I33" s="126" t="s">
        <v>1305</v>
      </c>
      <c r="J33" s="129" t="s">
        <v>1308</v>
      </c>
      <c r="K33" s="130" t="s">
        <v>1319</v>
      </c>
      <c r="L33" s="131">
        <v>46001</v>
      </c>
      <c r="M33" s="118">
        <f t="shared" si="0"/>
        <v>59.997999999999998</v>
      </c>
    </row>
    <row r="34" spans="1:13" ht="75" x14ac:dyDescent="0.25">
      <c r="A34" s="125" t="s">
        <v>1213</v>
      </c>
      <c r="B34" s="126" t="s">
        <v>1252</v>
      </c>
      <c r="C34" s="126" t="s">
        <v>1222</v>
      </c>
      <c r="D34" s="126" t="s">
        <v>1253</v>
      </c>
      <c r="E34" s="126" t="s">
        <v>1217</v>
      </c>
      <c r="F34" s="127">
        <v>5</v>
      </c>
      <c r="G34" s="128">
        <v>900</v>
      </c>
      <c r="H34" s="129"/>
      <c r="I34" s="126" t="s">
        <v>1254</v>
      </c>
      <c r="J34" s="129" t="s">
        <v>1250</v>
      </c>
      <c r="K34" s="130" t="s">
        <v>1255</v>
      </c>
      <c r="L34" s="131">
        <v>45154</v>
      </c>
      <c r="M34" s="118">
        <f t="shared" si="0"/>
        <v>60</v>
      </c>
    </row>
    <row r="35" spans="1:13" ht="75" x14ac:dyDescent="0.25">
      <c r="A35" s="125" t="s">
        <v>1213</v>
      </c>
      <c r="B35" s="126" t="s">
        <v>1260</v>
      </c>
      <c r="C35" s="126" t="s">
        <v>1222</v>
      </c>
      <c r="D35" s="126" t="s">
        <v>1261</v>
      </c>
      <c r="E35" s="126" t="s">
        <v>1217</v>
      </c>
      <c r="F35" s="127">
        <v>5</v>
      </c>
      <c r="G35" s="128">
        <v>900</v>
      </c>
      <c r="H35" s="129"/>
      <c r="I35" s="126" t="s">
        <v>1262</v>
      </c>
      <c r="J35" s="129" t="s">
        <v>1308</v>
      </c>
      <c r="K35" s="130" t="s">
        <v>1310</v>
      </c>
      <c r="L35" s="131">
        <v>46001</v>
      </c>
      <c r="M35" s="121">
        <f t="shared" si="0"/>
        <v>60</v>
      </c>
    </row>
    <row r="36" spans="1:13" ht="60" x14ac:dyDescent="0.25">
      <c r="A36" s="125" t="s">
        <v>1213</v>
      </c>
      <c r="B36" s="126" t="s">
        <v>1287</v>
      </c>
      <c r="C36" s="126" t="s">
        <v>1311</v>
      </c>
      <c r="D36" s="126" t="s">
        <v>1289</v>
      </c>
      <c r="E36" s="126" t="s">
        <v>1217</v>
      </c>
      <c r="F36" s="127">
        <v>5</v>
      </c>
      <c r="G36" s="128">
        <v>900</v>
      </c>
      <c r="H36" s="129"/>
      <c r="I36" s="126" t="s">
        <v>1296</v>
      </c>
      <c r="J36" s="129" t="s">
        <v>1308</v>
      </c>
      <c r="K36" s="130" t="s">
        <v>1294</v>
      </c>
      <c r="L36" s="131">
        <v>46001</v>
      </c>
      <c r="M36" s="118">
        <f t="shared" si="0"/>
        <v>60</v>
      </c>
    </row>
    <row r="37" spans="1:13" ht="60" x14ac:dyDescent="0.25">
      <c r="A37" s="125" t="s">
        <v>1213</v>
      </c>
      <c r="B37" s="126" t="s">
        <v>1287</v>
      </c>
      <c r="C37" s="126" t="s">
        <v>1222</v>
      </c>
      <c r="D37" s="126" t="s">
        <v>1289</v>
      </c>
      <c r="E37" s="126" t="s">
        <v>1217</v>
      </c>
      <c r="F37" s="127">
        <v>5</v>
      </c>
      <c r="G37" s="128">
        <v>900</v>
      </c>
      <c r="H37" s="129"/>
      <c r="I37" s="126" t="s">
        <v>1290</v>
      </c>
      <c r="J37" s="129" t="s">
        <v>1308</v>
      </c>
      <c r="K37" s="130" t="s">
        <v>1294</v>
      </c>
      <c r="L37" s="131">
        <v>46001</v>
      </c>
      <c r="M37" s="118">
        <f t="shared" si="0"/>
        <v>60</v>
      </c>
    </row>
    <row r="38" spans="1:13" ht="75" x14ac:dyDescent="0.25">
      <c r="A38" s="125" t="s">
        <v>1213</v>
      </c>
      <c r="B38" s="126" t="s">
        <v>1252</v>
      </c>
      <c r="C38" s="126" t="s">
        <v>1222</v>
      </c>
      <c r="D38" s="126" t="s">
        <v>1322</v>
      </c>
      <c r="E38" s="126" t="s">
        <v>1217</v>
      </c>
      <c r="F38" s="127">
        <v>5</v>
      </c>
      <c r="G38" s="128">
        <v>900</v>
      </c>
      <c r="H38" s="129"/>
      <c r="I38" s="126" t="s">
        <v>1323</v>
      </c>
      <c r="J38" s="129" t="s">
        <v>1324</v>
      </c>
      <c r="K38" s="130" t="s">
        <v>1255</v>
      </c>
      <c r="L38" s="131">
        <v>46071</v>
      </c>
      <c r="M38" s="118">
        <f t="shared" si="0"/>
        <v>60</v>
      </c>
    </row>
    <row r="39" spans="1:13" ht="75" x14ac:dyDescent="0.25">
      <c r="A39" s="125" t="s">
        <v>1213</v>
      </c>
      <c r="B39" s="126" t="s">
        <v>1282</v>
      </c>
      <c r="C39" s="126" t="s">
        <v>1240</v>
      </c>
      <c r="D39" s="126" t="s">
        <v>1283</v>
      </c>
      <c r="E39" s="126" t="s">
        <v>1217</v>
      </c>
      <c r="F39" s="127">
        <v>5</v>
      </c>
      <c r="G39" s="128">
        <v>1074.22</v>
      </c>
      <c r="H39" s="129"/>
      <c r="I39" s="126" t="s">
        <v>1284</v>
      </c>
      <c r="J39" s="129" t="s">
        <v>1285</v>
      </c>
      <c r="K39" s="130" t="s">
        <v>1286</v>
      </c>
      <c r="L39" s="131">
        <v>45281</v>
      </c>
      <c r="M39" s="118">
        <f t="shared" si="0"/>
        <v>71.614666666666665</v>
      </c>
    </row>
    <row r="40" spans="1:13" ht="105" x14ac:dyDescent="0.25">
      <c r="A40" s="125" t="s">
        <v>1213</v>
      </c>
      <c r="B40" s="126" t="s">
        <v>1247</v>
      </c>
      <c r="C40" s="126" t="s">
        <v>1264</v>
      </c>
      <c r="D40" s="126" t="s">
        <v>1241</v>
      </c>
      <c r="E40" s="126" t="s">
        <v>1217</v>
      </c>
      <c r="F40" s="127">
        <v>5</v>
      </c>
      <c r="G40" s="128">
        <v>1089.21</v>
      </c>
      <c r="H40" s="129"/>
      <c r="I40" s="126" t="s">
        <v>1249</v>
      </c>
      <c r="J40" s="129" t="s">
        <v>1250</v>
      </c>
      <c r="K40" s="130" t="s">
        <v>1265</v>
      </c>
      <c r="L40" s="131">
        <v>45154</v>
      </c>
      <c r="M40" s="118">
        <f t="shared" si="0"/>
        <v>72.614000000000004</v>
      </c>
    </row>
    <row r="41" spans="1:13" ht="105" x14ac:dyDescent="0.25">
      <c r="A41" s="125" t="s">
        <v>1213</v>
      </c>
      <c r="B41" s="126" t="s">
        <v>1232</v>
      </c>
      <c r="C41" s="126" t="s">
        <v>1240</v>
      </c>
      <c r="D41" s="126" t="s">
        <v>1241</v>
      </c>
      <c r="E41" s="126" t="s">
        <v>1217</v>
      </c>
      <c r="F41" s="127">
        <v>5</v>
      </c>
      <c r="G41" s="128">
        <v>1135.4000000000001</v>
      </c>
      <c r="H41" s="129"/>
      <c r="I41" s="126" t="s">
        <v>1235</v>
      </c>
      <c r="J41" s="129" t="s">
        <v>1219</v>
      </c>
      <c r="K41" s="130" t="s">
        <v>1242</v>
      </c>
      <c r="L41" s="131">
        <v>44275</v>
      </c>
      <c r="M41" s="118">
        <f t="shared" si="0"/>
        <v>75.693333333333342</v>
      </c>
    </row>
    <row r="42" spans="1:13" ht="75" x14ac:dyDescent="0.25">
      <c r="A42" s="125" t="s">
        <v>1213</v>
      </c>
      <c r="B42" s="126" t="s">
        <v>1287</v>
      </c>
      <c r="C42" s="126" t="s">
        <v>1288</v>
      </c>
      <c r="D42" s="126" t="s">
        <v>1289</v>
      </c>
      <c r="E42" s="126" t="s">
        <v>1217</v>
      </c>
      <c r="F42" s="127">
        <v>5</v>
      </c>
      <c r="G42" s="128">
        <v>1150</v>
      </c>
      <c r="H42" s="129"/>
      <c r="I42" s="126" t="s">
        <v>1290</v>
      </c>
      <c r="J42" s="129" t="s">
        <v>1291</v>
      </c>
      <c r="K42" s="130" t="s">
        <v>1292</v>
      </c>
      <c r="L42" s="131">
        <v>45397</v>
      </c>
      <c r="M42" s="118">
        <f t="shared" si="0"/>
        <v>76.666666666666671</v>
      </c>
    </row>
    <row r="43" spans="1:13" ht="60" x14ac:dyDescent="0.25">
      <c r="A43" s="125" t="s">
        <v>1213</v>
      </c>
      <c r="B43" s="126" t="s">
        <v>1297</v>
      </c>
      <c r="C43" s="126" t="s">
        <v>1302</v>
      </c>
      <c r="D43" s="126" t="s">
        <v>1289</v>
      </c>
      <c r="E43" s="126" t="s">
        <v>1217</v>
      </c>
      <c r="F43" s="127">
        <v>5</v>
      </c>
      <c r="G43" s="128">
        <v>1150</v>
      </c>
      <c r="H43" s="129"/>
      <c r="I43" s="126" t="s">
        <v>1296</v>
      </c>
      <c r="J43" s="129" t="s">
        <v>1303</v>
      </c>
      <c r="K43" s="130" t="s">
        <v>1292</v>
      </c>
      <c r="L43" s="131">
        <v>44987</v>
      </c>
      <c r="M43" s="118">
        <f t="shared" si="0"/>
        <v>76.666666666666671</v>
      </c>
    </row>
    <row r="44" spans="1:13" ht="105" x14ac:dyDescent="0.25">
      <c r="A44" s="125" t="s">
        <v>1213</v>
      </c>
      <c r="B44" s="126" t="s">
        <v>1247</v>
      </c>
      <c r="C44" s="126" t="s">
        <v>1264</v>
      </c>
      <c r="D44" s="126" t="s">
        <v>1241</v>
      </c>
      <c r="E44" s="126" t="s">
        <v>1217</v>
      </c>
      <c r="F44" s="127">
        <v>5</v>
      </c>
      <c r="G44" s="128">
        <v>1490.85</v>
      </c>
      <c r="H44" s="129"/>
      <c r="I44" s="126" t="s">
        <v>1305</v>
      </c>
      <c r="J44" s="129" t="s">
        <v>1308</v>
      </c>
      <c r="K44" s="130" t="s">
        <v>1321</v>
      </c>
      <c r="L44" s="131">
        <v>46001</v>
      </c>
      <c r="M44" s="118">
        <f t="shared" si="0"/>
        <v>99.389999999999986</v>
      </c>
    </row>
    <row r="45" spans="1:13" ht="60" x14ac:dyDescent="0.25">
      <c r="A45" s="125" t="s">
        <v>1213</v>
      </c>
      <c r="B45" s="126" t="s">
        <v>1243</v>
      </c>
      <c r="C45" s="126" t="s">
        <v>1313</v>
      </c>
      <c r="D45" s="126" t="s">
        <v>1244</v>
      </c>
      <c r="E45" s="126" t="s">
        <v>1217</v>
      </c>
      <c r="F45" s="127">
        <v>5</v>
      </c>
      <c r="G45" s="128">
        <v>1490.96</v>
      </c>
      <c r="H45" s="129"/>
      <c r="I45" s="126" t="s">
        <v>1274</v>
      </c>
      <c r="J45" s="129" t="s">
        <v>1308</v>
      </c>
      <c r="K45" s="130" t="s">
        <v>1314</v>
      </c>
      <c r="L45" s="131">
        <v>46001</v>
      </c>
      <c r="M45" s="118">
        <f t="shared" si="0"/>
        <v>99.397333333333336</v>
      </c>
    </row>
    <row r="46" spans="1:13" ht="60" x14ac:dyDescent="0.25">
      <c r="A46" s="125" t="s">
        <v>1213</v>
      </c>
      <c r="B46" s="126" t="s">
        <v>1243</v>
      </c>
      <c r="C46" s="126" t="s">
        <v>1315</v>
      </c>
      <c r="D46" s="126" t="s">
        <v>1244</v>
      </c>
      <c r="E46" s="126" t="s">
        <v>1217</v>
      </c>
      <c r="F46" s="127">
        <v>5</v>
      </c>
      <c r="G46" s="128">
        <v>1490.96</v>
      </c>
      <c r="H46" s="129"/>
      <c r="I46" s="126" t="s">
        <v>1274</v>
      </c>
      <c r="J46" s="129" t="s">
        <v>1308</v>
      </c>
      <c r="K46" s="130" t="s">
        <v>1316</v>
      </c>
      <c r="L46" s="131">
        <v>46001</v>
      </c>
      <c r="M46" s="118">
        <f t="shared" si="0"/>
        <v>99.397333333333336</v>
      </c>
    </row>
    <row r="47" spans="1:13" ht="60" x14ac:dyDescent="0.25">
      <c r="A47" s="125" t="s">
        <v>1213</v>
      </c>
      <c r="B47" s="126" t="s">
        <v>1243</v>
      </c>
      <c r="C47" s="126" t="s">
        <v>1317</v>
      </c>
      <c r="D47" s="126" t="s">
        <v>1244</v>
      </c>
      <c r="E47" s="126" t="s">
        <v>1217</v>
      </c>
      <c r="F47" s="127">
        <v>5</v>
      </c>
      <c r="G47" s="128">
        <v>1490.96</v>
      </c>
      <c r="H47" s="129"/>
      <c r="I47" s="126" t="s">
        <v>1274</v>
      </c>
      <c r="J47" s="129" t="s">
        <v>1308</v>
      </c>
      <c r="K47" s="130" t="s">
        <v>1318</v>
      </c>
      <c r="L47" s="131">
        <v>46001</v>
      </c>
      <c r="M47" s="121">
        <f t="shared" si="0"/>
        <v>99.397333333333336</v>
      </c>
    </row>
    <row r="48" spans="1:13" ht="75" x14ac:dyDescent="0.25">
      <c r="A48" s="125" t="s">
        <v>1213</v>
      </c>
      <c r="B48" s="126" t="s">
        <v>1282</v>
      </c>
      <c r="C48" s="126" t="s">
        <v>1240</v>
      </c>
      <c r="D48" s="126" t="s">
        <v>1283</v>
      </c>
      <c r="E48" s="126" t="s">
        <v>1217</v>
      </c>
      <c r="F48" s="127">
        <v>5</v>
      </c>
      <c r="G48" s="128">
        <v>1491</v>
      </c>
      <c r="H48" s="129"/>
      <c r="I48" s="126" t="s">
        <v>1298</v>
      </c>
      <c r="J48" s="129" t="s">
        <v>1308</v>
      </c>
      <c r="K48" s="130" t="s">
        <v>1309</v>
      </c>
      <c r="L48" s="131">
        <v>46001</v>
      </c>
      <c r="M48" s="118">
        <f t="shared" si="0"/>
        <v>99.399999999999991</v>
      </c>
    </row>
    <row r="49" spans="1:13" ht="60" x14ac:dyDescent="0.25">
      <c r="A49" s="125" t="s">
        <v>1213</v>
      </c>
      <c r="B49" s="126" t="s">
        <v>1287</v>
      </c>
      <c r="C49" s="126" t="s">
        <v>1312</v>
      </c>
      <c r="D49" s="126" t="s">
        <v>1289</v>
      </c>
      <c r="E49" s="126" t="s">
        <v>1217</v>
      </c>
      <c r="F49" s="127">
        <v>5</v>
      </c>
      <c r="G49" s="128">
        <v>1491</v>
      </c>
      <c r="H49" s="129"/>
      <c r="I49" s="126" t="s">
        <v>1296</v>
      </c>
      <c r="J49" s="129" t="s">
        <v>1308</v>
      </c>
      <c r="K49" s="130" t="s">
        <v>1292</v>
      </c>
      <c r="L49" s="131">
        <v>46001</v>
      </c>
      <c r="M49" s="118">
        <f t="shared" si="0"/>
        <v>99.399999999999991</v>
      </c>
    </row>
    <row r="50" spans="1:13" ht="60" x14ac:dyDescent="0.25">
      <c r="A50" s="125" t="s">
        <v>1213</v>
      </c>
      <c r="B50" s="126" t="s">
        <v>1287</v>
      </c>
      <c r="C50" s="126" t="s">
        <v>1288</v>
      </c>
      <c r="D50" s="126" t="s">
        <v>1289</v>
      </c>
      <c r="E50" s="126" t="s">
        <v>1217</v>
      </c>
      <c r="F50" s="127">
        <v>5</v>
      </c>
      <c r="G50" s="128">
        <v>1491</v>
      </c>
      <c r="H50" s="129"/>
      <c r="I50" s="126" t="s">
        <v>1290</v>
      </c>
      <c r="J50" s="129" t="s">
        <v>1308</v>
      </c>
      <c r="K50" s="130" t="s">
        <v>1292</v>
      </c>
      <c r="L50" s="131">
        <v>46001</v>
      </c>
      <c r="M50" s="118">
        <f t="shared" si="0"/>
        <v>99.399999999999991</v>
      </c>
    </row>
  </sheetData>
  <autoFilter ref="A1:M50">
    <sortState ref="A2:M50">
      <sortCondition ref="M1:M50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workbookViewId="0">
      <selection activeCell="M2" sqref="M2"/>
    </sheetView>
  </sheetViews>
  <sheetFormatPr defaultRowHeight="15" x14ac:dyDescent="0.25"/>
  <cols>
    <col min="1" max="1" width="19.5703125" customWidth="1"/>
    <col min="2" max="2" width="11.42578125" customWidth="1"/>
    <col min="3" max="3" width="61.7109375" customWidth="1"/>
    <col min="4" max="4" width="54" customWidth="1"/>
    <col min="10" max="10" width="10.85546875" customWidth="1"/>
    <col min="12" max="12" width="10.140625" customWidth="1"/>
  </cols>
  <sheetData>
    <row r="1" spans="1:13" ht="52.5" x14ac:dyDescent="0.25">
      <c r="A1" s="134" t="s">
        <v>63</v>
      </c>
      <c r="B1" s="135" t="s">
        <v>64</v>
      </c>
      <c r="C1" s="135" t="s">
        <v>65</v>
      </c>
      <c r="D1" s="135" t="s">
        <v>66</v>
      </c>
      <c r="E1" s="135" t="s">
        <v>67</v>
      </c>
      <c r="F1" s="135" t="s">
        <v>68</v>
      </c>
      <c r="G1" s="135" t="s">
        <v>69</v>
      </c>
      <c r="H1" s="135" t="s">
        <v>70</v>
      </c>
      <c r="I1" s="135" t="s">
        <v>71</v>
      </c>
      <c r="J1" s="135" t="s">
        <v>72</v>
      </c>
      <c r="K1" s="135" t="s">
        <v>73</v>
      </c>
      <c r="L1" s="136" t="s">
        <v>74</v>
      </c>
      <c r="M1" s="116" t="s">
        <v>273</v>
      </c>
    </row>
    <row r="2" spans="1:13" ht="60" x14ac:dyDescent="0.25">
      <c r="A2" s="137" t="s">
        <v>1337</v>
      </c>
      <c r="B2" s="138" t="s">
        <v>1374</v>
      </c>
      <c r="C2" s="138" t="s">
        <v>1375</v>
      </c>
      <c r="D2" s="138" t="s">
        <v>1376</v>
      </c>
      <c r="E2" s="138" t="s">
        <v>1340</v>
      </c>
      <c r="F2" s="139">
        <v>30</v>
      </c>
      <c r="G2" s="140">
        <v>17.600000000000001</v>
      </c>
      <c r="H2" s="141"/>
      <c r="I2" s="138" t="s">
        <v>1377</v>
      </c>
      <c r="J2" s="141" t="s">
        <v>1378</v>
      </c>
      <c r="K2" s="142" t="s">
        <v>1379</v>
      </c>
      <c r="L2" s="143">
        <v>44852</v>
      </c>
      <c r="M2" s="118">
        <f t="shared" ref="M2:M12" si="0">G2/F2</f>
        <v>0.58666666666666667</v>
      </c>
    </row>
    <row r="3" spans="1:13" ht="60" x14ac:dyDescent="0.25">
      <c r="A3" s="137" t="s">
        <v>1337</v>
      </c>
      <c r="B3" s="138" t="s">
        <v>1381</v>
      </c>
      <c r="C3" s="138" t="s">
        <v>1382</v>
      </c>
      <c r="D3" s="138" t="s">
        <v>1376</v>
      </c>
      <c r="E3" s="138" t="s">
        <v>1340</v>
      </c>
      <c r="F3" s="139">
        <v>30</v>
      </c>
      <c r="G3" s="140">
        <v>18.2</v>
      </c>
      <c r="H3" s="141"/>
      <c r="I3" s="138" t="s">
        <v>1383</v>
      </c>
      <c r="J3" s="141" t="s">
        <v>1384</v>
      </c>
      <c r="K3" s="142" t="s">
        <v>1385</v>
      </c>
      <c r="L3" s="143">
        <v>44880</v>
      </c>
      <c r="M3" s="118">
        <f t="shared" si="0"/>
        <v>0.60666666666666669</v>
      </c>
    </row>
    <row r="4" spans="1:13" ht="60" x14ac:dyDescent="0.25">
      <c r="A4" s="137" t="s">
        <v>1337</v>
      </c>
      <c r="B4" s="138" t="s">
        <v>1374</v>
      </c>
      <c r="C4" s="138" t="s">
        <v>1388</v>
      </c>
      <c r="D4" s="138" t="s">
        <v>1376</v>
      </c>
      <c r="E4" s="138" t="s">
        <v>1340</v>
      </c>
      <c r="F4" s="139">
        <v>30</v>
      </c>
      <c r="G4" s="140">
        <v>18.2</v>
      </c>
      <c r="H4" s="141"/>
      <c r="I4" s="138" t="s">
        <v>1377</v>
      </c>
      <c r="J4" s="141" t="s">
        <v>1384</v>
      </c>
      <c r="K4" s="142" t="s">
        <v>1379</v>
      </c>
      <c r="L4" s="143">
        <v>44880</v>
      </c>
      <c r="M4" s="118">
        <f t="shared" si="0"/>
        <v>0.60666666666666669</v>
      </c>
    </row>
    <row r="5" spans="1:13" ht="60" x14ac:dyDescent="0.25">
      <c r="A5" s="137" t="s">
        <v>1337</v>
      </c>
      <c r="B5" s="138" t="s">
        <v>1374</v>
      </c>
      <c r="C5" s="138" t="s">
        <v>1375</v>
      </c>
      <c r="D5" s="138" t="s">
        <v>1376</v>
      </c>
      <c r="E5" s="138" t="s">
        <v>1340</v>
      </c>
      <c r="F5" s="139">
        <v>30</v>
      </c>
      <c r="G5" s="140">
        <v>19.2</v>
      </c>
      <c r="H5" s="141"/>
      <c r="I5" s="138" t="s">
        <v>1383</v>
      </c>
      <c r="J5" s="141" t="s">
        <v>1393</v>
      </c>
      <c r="K5" s="142" t="s">
        <v>1385</v>
      </c>
      <c r="L5" s="143">
        <v>45009</v>
      </c>
      <c r="M5" s="118">
        <f t="shared" si="0"/>
        <v>0.64</v>
      </c>
    </row>
    <row r="6" spans="1:13" ht="150" x14ac:dyDescent="0.25">
      <c r="A6" s="137" t="s">
        <v>1337</v>
      </c>
      <c r="B6" s="138" t="s">
        <v>1374</v>
      </c>
      <c r="C6" s="138" t="s">
        <v>1439</v>
      </c>
      <c r="D6" s="138" t="s">
        <v>1001</v>
      </c>
      <c r="E6" s="138" t="s">
        <v>1340</v>
      </c>
      <c r="F6" s="139">
        <v>30</v>
      </c>
      <c r="G6" s="140">
        <v>20</v>
      </c>
      <c r="H6" s="141"/>
      <c r="I6" s="138" t="s">
        <v>1377</v>
      </c>
      <c r="J6" s="141" t="s">
        <v>1440</v>
      </c>
      <c r="K6" s="142" t="s">
        <v>1379</v>
      </c>
      <c r="L6" s="143">
        <v>45379</v>
      </c>
      <c r="M6" s="118">
        <f t="shared" si="0"/>
        <v>0.66666666666666663</v>
      </c>
    </row>
    <row r="7" spans="1:13" ht="150" x14ac:dyDescent="0.25">
      <c r="A7" s="137" t="s">
        <v>1337</v>
      </c>
      <c r="B7" s="138" t="s">
        <v>1374</v>
      </c>
      <c r="C7" s="138" t="s">
        <v>1439</v>
      </c>
      <c r="D7" s="138" t="s">
        <v>1001</v>
      </c>
      <c r="E7" s="138" t="s">
        <v>1340</v>
      </c>
      <c r="F7" s="139">
        <v>30</v>
      </c>
      <c r="G7" s="140">
        <v>20.9</v>
      </c>
      <c r="H7" s="141"/>
      <c r="I7" s="138" t="s">
        <v>1377</v>
      </c>
      <c r="J7" s="141" t="s">
        <v>1488</v>
      </c>
      <c r="K7" s="142" t="s">
        <v>1379</v>
      </c>
      <c r="L7" s="143">
        <v>45771</v>
      </c>
      <c r="M7" s="118">
        <f t="shared" si="0"/>
        <v>0.69666666666666666</v>
      </c>
    </row>
    <row r="8" spans="1:13" ht="150" x14ac:dyDescent="0.25">
      <c r="A8" s="137" t="s">
        <v>1337</v>
      </c>
      <c r="B8" s="138" t="s">
        <v>1374</v>
      </c>
      <c r="C8" s="138" t="s">
        <v>1439</v>
      </c>
      <c r="D8" s="138" t="s">
        <v>1001</v>
      </c>
      <c r="E8" s="138" t="s">
        <v>1340</v>
      </c>
      <c r="F8" s="139">
        <v>30</v>
      </c>
      <c r="G8" s="140">
        <v>21.7</v>
      </c>
      <c r="H8" s="141"/>
      <c r="I8" s="138" t="s">
        <v>1377</v>
      </c>
      <c r="J8" s="141" t="s">
        <v>1580</v>
      </c>
      <c r="K8" s="142" t="s">
        <v>1379</v>
      </c>
      <c r="L8" s="143">
        <v>46133</v>
      </c>
      <c r="M8" s="118">
        <f t="shared" si="0"/>
        <v>0.72333333333333327</v>
      </c>
    </row>
    <row r="9" spans="1:13" ht="45" x14ac:dyDescent="0.25">
      <c r="A9" s="137" t="s">
        <v>1337</v>
      </c>
      <c r="B9" s="138" t="s">
        <v>1344</v>
      </c>
      <c r="C9" s="138" t="s">
        <v>1355</v>
      </c>
      <c r="D9" s="138" t="s">
        <v>1346</v>
      </c>
      <c r="E9" s="138"/>
      <c r="F9" s="139">
        <v>100</v>
      </c>
      <c r="G9" s="140">
        <v>86.67</v>
      </c>
      <c r="H9" s="141"/>
      <c r="I9" s="138" t="s">
        <v>1347</v>
      </c>
      <c r="J9" s="141" t="s">
        <v>1342</v>
      </c>
      <c r="K9" s="142" t="s">
        <v>1356</v>
      </c>
      <c r="L9" s="143">
        <v>44334</v>
      </c>
      <c r="M9" s="118">
        <f t="shared" si="0"/>
        <v>0.86670000000000003</v>
      </c>
    </row>
    <row r="10" spans="1:13" ht="45" x14ac:dyDescent="0.25">
      <c r="A10" s="137" t="s">
        <v>1337</v>
      </c>
      <c r="B10" s="138" t="s">
        <v>1344</v>
      </c>
      <c r="C10" s="138" t="s">
        <v>1351</v>
      </c>
      <c r="D10" s="138" t="s">
        <v>1346</v>
      </c>
      <c r="E10" s="138"/>
      <c r="F10" s="139">
        <v>100</v>
      </c>
      <c r="G10" s="140">
        <v>90</v>
      </c>
      <c r="H10" s="141"/>
      <c r="I10" s="138" t="s">
        <v>1347</v>
      </c>
      <c r="J10" s="141" t="s">
        <v>1342</v>
      </c>
      <c r="K10" s="142" t="s">
        <v>1352</v>
      </c>
      <c r="L10" s="143">
        <v>44334</v>
      </c>
      <c r="M10" s="118">
        <f t="shared" si="0"/>
        <v>0.9</v>
      </c>
    </row>
    <row r="11" spans="1:13" ht="45" x14ac:dyDescent="0.25">
      <c r="A11" s="137" t="s">
        <v>1337</v>
      </c>
      <c r="B11" s="138" t="s">
        <v>1344</v>
      </c>
      <c r="C11" s="138" t="s">
        <v>1349</v>
      </c>
      <c r="D11" s="138" t="s">
        <v>1346</v>
      </c>
      <c r="E11" s="138"/>
      <c r="F11" s="139">
        <v>50</v>
      </c>
      <c r="G11" s="140">
        <v>46.68</v>
      </c>
      <c r="H11" s="141"/>
      <c r="I11" s="138" t="s">
        <v>1347</v>
      </c>
      <c r="J11" s="141" t="s">
        <v>1342</v>
      </c>
      <c r="K11" s="142" t="s">
        <v>1350</v>
      </c>
      <c r="L11" s="143">
        <v>44334</v>
      </c>
      <c r="M11" s="118">
        <f t="shared" si="0"/>
        <v>0.93359999999999999</v>
      </c>
    </row>
    <row r="12" spans="1:13" ht="30" x14ac:dyDescent="0.25">
      <c r="A12" s="137" t="s">
        <v>1337</v>
      </c>
      <c r="B12" s="138" t="s">
        <v>1344</v>
      </c>
      <c r="C12" s="138" t="s">
        <v>1390</v>
      </c>
      <c r="D12" s="138" t="s">
        <v>323</v>
      </c>
      <c r="E12" s="138" t="s">
        <v>1340</v>
      </c>
      <c r="F12" s="139">
        <v>40</v>
      </c>
      <c r="G12" s="140">
        <v>39.6</v>
      </c>
      <c r="H12" s="141"/>
      <c r="I12" s="138" t="s">
        <v>1347</v>
      </c>
      <c r="J12" s="141" t="s">
        <v>1391</v>
      </c>
      <c r="K12" s="142" t="s">
        <v>1392</v>
      </c>
      <c r="L12" s="143">
        <v>44992</v>
      </c>
      <c r="M12" s="118">
        <f t="shared" si="0"/>
        <v>0.99</v>
      </c>
    </row>
    <row r="13" spans="1:13" ht="60" x14ac:dyDescent="0.25">
      <c r="A13" s="137" t="s">
        <v>1337</v>
      </c>
      <c r="B13" s="138" t="s">
        <v>1374</v>
      </c>
      <c r="C13" s="138" t="s">
        <v>1358</v>
      </c>
      <c r="D13" s="138" t="s">
        <v>1376</v>
      </c>
      <c r="E13" s="138" t="s">
        <v>1340</v>
      </c>
      <c r="F13" s="139">
        <v>30</v>
      </c>
      <c r="G13" s="140">
        <v>15</v>
      </c>
      <c r="H13" s="141"/>
      <c r="I13" s="138" t="s">
        <v>1377</v>
      </c>
      <c r="J13" s="141" t="s">
        <v>1378</v>
      </c>
      <c r="K13" s="142" t="s">
        <v>1380</v>
      </c>
      <c r="L13" s="143">
        <v>44852</v>
      </c>
      <c r="M13" s="118">
        <f>G13/F13*2</f>
        <v>1</v>
      </c>
    </row>
    <row r="14" spans="1:13" ht="60" x14ac:dyDescent="0.25">
      <c r="A14" s="137" t="s">
        <v>1337</v>
      </c>
      <c r="B14" s="138" t="s">
        <v>1381</v>
      </c>
      <c r="C14" s="138" t="s">
        <v>1386</v>
      </c>
      <c r="D14" s="138" t="s">
        <v>1376</v>
      </c>
      <c r="E14" s="138" t="s">
        <v>1340</v>
      </c>
      <c r="F14" s="139">
        <v>30</v>
      </c>
      <c r="G14" s="140">
        <v>15.6</v>
      </c>
      <c r="H14" s="141"/>
      <c r="I14" s="138" t="s">
        <v>1383</v>
      </c>
      <c r="J14" s="141" t="s">
        <v>1384</v>
      </c>
      <c r="K14" s="142" t="s">
        <v>1387</v>
      </c>
      <c r="L14" s="143">
        <v>44880</v>
      </c>
      <c r="M14" s="118">
        <f>G14/F14*2</f>
        <v>1.04</v>
      </c>
    </row>
    <row r="15" spans="1:13" ht="60" x14ac:dyDescent="0.25">
      <c r="A15" s="137" t="s">
        <v>1337</v>
      </c>
      <c r="B15" s="138" t="s">
        <v>1374</v>
      </c>
      <c r="C15" s="138" t="s">
        <v>1389</v>
      </c>
      <c r="D15" s="138" t="s">
        <v>1376</v>
      </c>
      <c r="E15" s="138" t="s">
        <v>1340</v>
      </c>
      <c r="F15" s="139">
        <v>30</v>
      </c>
      <c r="G15" s="140">
        <v>15.6</v>
      </c>
      <c r="H15" s="141"/>
      <c r="I15" s="138" t="s">
        <v>1377</v>
      </c>
      <c r="J15" s="141" t="s">
        <v>1384</v>
      </c>
      <c r="K15" s="142" t="s">
        <v>1380</v>
      </c>
      <c r="L15" s="143">
        <v>44880</v>
      </c>
      <c r="M15" s="118">
        <f>G15/F15*2</f>
        <v>1.04</v>
      </c>
    </row>
    <row r="16" spans="1:13" ht="45" x14ac:dyDescent="0.25">
      <c r="A16" s="137" t="s">
        <v>1337</v>
      </c>
      <c r="B16" s="138" t="s">
        <v>1344</v>
      </c>
      <c r="C16" s="138" t="s">
        <v>1345</v>
      </c>
      <c r="D16" s="138" t="s">
        <v>1346</v>
      </c>
      <c r="E16" s="138"/>
      <c r="F16" s="139">
        <v>30</v>
      </c>
      <c r="G16" s="140">
        <v>31.68</v>
      </c>
      <c r="H16" s="141"/>
      <c r="I16" s="138" t="s">
        <v>1347</v>
      </c>
      <c r="J16" s="141" t="s">
        <v>1342</v>
      </c>
      <c r="K16" s="142" t="s">
        <v>1348</v>
      </c>
      <c r="L16" s="143">
        <v>44334</v>
      </c>
      <c r="M16" s="118">
        <f>G16/F16</f>
        <v>1.056</v>
      </c>
    </row>
    <row r="17" spans="1:13" ht="60" x14ac:dyDescent="0.25">
      <c r="A17" s="137" t="s">
        <v>1337</v>
      </c>
      <c r="B17" s="138" t="s">
        <v>1374</v>
      </c>
      <c r="C17" s="138" t="s">
        <v>1358</v>
      </c>
      <c r="D17" s="138" t="s">
        <v>1376</v>
      </c>
      <c r="E17" s="138" t="s">
        <v>1340</v>
      </c>
      <c r="F17" s="139">
        <v>30</v>
      </c>
      <c r="G17" s="140">
        <v>16.399999999999999</v>
      </c>
      <c r="H17" s="141"/>
      <c r="I17" s="138" t="s">
        <v>1383</v>
      </c>
      <c r="J17" s="141" t="s">
        <v>1393</v>
      </c>
      <c r="K17" s="142" t="s">
        <v>1387</v>
      </c>
      <c r="L17" s="143">
        <v>45009</v>
      </c>
      <c r="M17" s="118">
        <f>G17/F17*2</f>
        <v>1.0933333333333333</v>
      </c>
    </row>
    <row r="18" spans="1:13" ht="150" x14ac:dyDescent="0.25">
      <c r="A18" s="137" t="s">
        <v>1337</v>
      </c>
      <c r="B18" s="138" t="s">
        <v>1374</v>
      </c>
      <c r="C18" s="138" t="s">
        <v>1358</v>
      </c>
      <c r="D18" s="138" t="s">
        <v>1001</v>
      </c>
      <c r="E18" s="138" t="s">
        <v>1340</v>
      </c>
      <c r="F18" s="139">
        <v>30</v>
      </c>
      <c r="G18" s="140">
        <v>17.100000000000001</v>
      </c>
      <c r="H18" s="141"/>
      <c r="I18" s="138" t="s">
        <v>1377</v>
      </c>
      <c r="J18" s="141" t="s">
        <v>1440</v>
      </c>
      <c r="K18" s="142" t="s">
        <v>1380</v>
      </c>
      <c r="L18" s="143">
        <v>45379</v>
      </c>
      <c r="M18" s="118">
        <f>G18/F18*2</f>
        <v>1.1400000000000001</v>
      </c>
    </row>
    <row r="19" spans="1:13" ht="90" x14ac:dyDescent="0.25">
      <c r="A19" s="137" t="s">
        <v>1337</v>
      </c>
      <c r="B19" s="138" t="s">
        <v>1508</v>
      </c>
      <c r="C19" s="138" t="s">
        <v>1513</v>
      </c>
      <c r="D19" s="138" t="s">
        <v>1445</v>
      </c>
      <c r="E19" s="138" t="s">
        <v>1340</v>
      </c>
      <c r="F19" s="139">
        <v>30</v>
      </c>
      <c r="G19" s="140">
        <v>34.72</v>
      </c>
      <c r="H19" s="141"/>
      <c r="I19" s="138" t="s">
        <v>1510</v>
      </c>
      <c r="J19" s="141" t="s">
        <v>1511</v>
      </c>
      <c r="K19" s="142" t="s">
        <v>1514</v>
      </c>
      <c r="L19" s="143">
        <v>45807</v>
      </c>
      <c r="M19" s="118">
        <f>G19/F19</f>
        <v>1.1573333333333333</v>
      </c>
    </row>
    <row r="20" spans="1:13" ht="90" x14ac:dyDescent="0.25">
      <c r="A20" s="137" t="s">
        <v>1337</v>
      </c>
      <c r="B20" s="138" t="s">
        <v>1444</v>
      </c>
      <c r="C20" s="138" t="s">
        <v>1518</v>
      </c>
      <c r="D20" s="138" t="s">
        <v>1445</v>
      </c>
      <c r="E20" s="138" t="s">
        <v>1340</v>
      </c>
      <c r="F20" s="139">
        <v>30</v>
      </c>
      <c r="G20" s="140">
        <v>34.72</v>
      </c>
      <c r="H20" s="141"/>
      <c r="I20" s="138" t="s">
        <v>1446</v>
      </c>
      <c r="J20" s="141" t="s">
        <v>1511</v>
      </c>
      <c r="K20" s="142" t="s">
        <v>1519</v>
      </c>
      <c r="L20" s="143">
        <v>45807</v>
      </c>
      <c r="M20" s="118">
        <f>G20/F20</f>
        <v>1.1573333333333333</v>
      </c>
    </row>
    <row r="21" spans="1:13" ht="90" x14ac:dyDescent="0.25">
      <c r="A21" s="137" t="s">
        <v>1337</v>
      </c>
      <c r="B21" s="138" t="s">
        <v>1508</v>
      </c>
      <c r="C21" s="138" t="s">
        <v>1509</v>
      </c>
      <c r="D21" s="138" t="s">
        <v>1445</v>
      </c>
      <c r="E21" s="138" t="s">
        <v>1340</v>
      </c>
      <c r="F21" s="139">
        <v>60</v>
      </c>
      <c r="G21" s="140">
        <v>69.83</v>
      </c>
      <c r="H21" s="141"/>
      <c r="I21" s="138" t="s">
        <v>1510</v>
      </c>
      <c r="J21" s="141" t="s">
        <v>1511</v>
      </c>
      <c r="K21" s="142" t="s">
        <v>1512</v>
      </c>
      <c r="L21" s="143">
        <v>45807</v>
      </c>
      <c r="M21" s="118">
        <f>G21/F21</f>
        <v>1.1638333333333333</v>
      </c>
    </row>
    <row r="22" spans="1:13" ht="90" x14ac:dyDescent="0.25">
      <c r="A22" s="137" t="s">
        <v>1337</v>
      </c>
      <c r="B22" s="138" t="s">
        <v>1444</v>
      </c>
      <c r="C22" s="138" t="s">
        <v>1516</v>
      </c>
      <c r="D22" s="138" t="s">
        <v>1445</v>
      </c>
      <c r="E22" s="138" t="s">
        <v>1340</v>
      </c>
      <c r="F22" s="139">
        <v>60</v>
      </c>
      <c r="G22" s="140">
        <v>69.83</v>
      </c>
      <c r="H22" s="141"/>
      <c r="I22" s="138" t="s">
        <v>1446</v>
      </c>
      <c r="J22" s="141" t="s">
        <v>1511</v>
      </c>
      <c r="K22" s="142" t="s">
        <v>1517</v>
      </c>
      <c r="L22" s="143">
        <v>45807</v>
      </c>
      <c r="M22" s="118">
        <f>G22/F22</f>
        <v>1.1638333333333333</v>
      </c>
    </row>
    <row r="23" spans="1:13" ht="150" x14ac:dyDescent="0.25">
      <c r="A23" s="137" t="s">
        <v>1337</v>
      </c>
      <c r="B23" s="138" t="s">
        <v>1374</v>
      </c>
      <c r="C23" s="138" t="s">
        <v>1358</v>
      </c>
      <c r="D23" s="138" t="s">
        <v>1001</v>
      </c>
      <c r="E23" s="138" t="s">
        <v>1340</v>
      </c>
      <c r="F23" s="139">
        <v>30</v>
      </c>
      <c r="G23" s="140">
        <v>17.8</v>
      </c>
      <c r="H23" s="141"/>
      <c r="I23" s="138" t="s">
        <v>1377</v>
      </c>
      <c r="J23" s="141" t="s">
        <v>1488</v>
      </c>
      <c r="K23" s="142" t="s">
        <v>1380</v>
      </c>
      <c r="L23" s="143">
        <v>45771</v>
      </c>
      <c r="M23" s="118">
        <f>G23/F23*2</f>
        <v>1.1866666666666668</v>
      </c>
    </row>
    <row r="24" spans="1:13" ht="60" x14ac:dyDescent="0.25">
      <c r="A24" s="137" t="s">
        <v>1337</v>
      </c>
      <c r="B24" s="138" t="s">
        <v>1357</v>
      </c>
      <c r="C24" s="138" t="s">
        <v>1399</v>
      </c>
      <c r="D24" s="138" t="s">
        <v>1400</v>
      </c>
      <c r="E24" s="138" t="s">
        <v>1340</v>
      </c>
      <c r="F24" s="139">
        <v>30</v>
      </c>
      <c r="G24" s="140">
        <v>36.03</v>
      </c>
      <c r="H24" s="141"/>
      <c r="I24" s="138" t="s">
        <v>1401</v>
      </c>
      <c r="J24" s="141" t="s">
        <v>1402</v>
      </c>
      <c r="K24" s="142" t="s">
        <v>1403</v>
      </c>
      <c r="L24" s="143">
        <v>45105</v>
      </c>
      <c r="M24" s="118">
        <f>G24/F24</f>
        <v>1.2010000000000001</v>
      </c>
    </row>
    <row r="25" spans="1:13" ht="60" x14ac:dyDescent="0.25">
      <c r="A25" s="137" t="s">
        <v>1337</v>
      </c>
      <c r="B25" s="138" t="s">
        <v>1357</v>
      </c>
      <c r="C25" s="138" t="s">
        <v>1399</v>
      </c>
      <c r="D25" s="138" t="s">
        <v>1400</v>
      </c>
      <c r="E25" s="138" t="s">
        <v>1340</v>
      </c>
      <c r="F25" s="139">
        <v>30</v>
      </c>
      <c r="G25" s="140">
        <v>36.03</v>
      </c>
      <c r="H25" s="141"/>
      <c r="I25" s="138" t="s">
        <v>1420</v>
      </c>
      <c r="J25" s="141" t="s">
        <v>1421</v>
      </c>
      <c r="K25" s="142" t="s">
        <v>1403</v>
      </c>
      <c r="L25" s="143">
        <v>45138</v>
      </c>
      <c r="M25" s="118">
        <f>G25/F25</f>
        <v>1.2010000000000001</v>
      </c>
    </row>
    <row r="26" spans="1:13" ht="60" x14ac:dyDescent="0.25">
      <c r="A26" s="137" t="s">
        <v>1337</v>
      </c>
      <c r="B26" s="138" t="s">
        <v>1449</v>
      </c>
      <c r="C26" s="138" t="s">
        <v>1482</v>
      </c>
      <c r="D26" s="138" t="s">
        <v>1451</v>
      </c>
      <c r="E26" s="138" t="s">
        <v>1340</v>
      </c>
      <c r="F26" s="139">
        <v>100</v>
      </c>
      <c r="G26" s="140">
        <v>121.29</v>
      </c>
      <c r="H26" s="141"/>
      <c r="I26" s="138" t="s">
        <v>1452</v>
      </c>
      <c r="J26" s="141" t="s">
        <v>1480</v>
      </c>
      <c r="K26" s="142" t="s">
        <v>1483</v>
      </c>
      <c r="L26" s="143">
        <v>45553</v>
      </c>
      <c r="M26" s="118">
        <f>G26/F26</f>
        <v>1.2129000000000001</v>
      </c>
    </row>
    <row r="27" spans="1:13" ht="60" x14ac:dyDescent="0.25">
      <c r="A27" s="137" t="s">
        <v>1337</v>
      </c>
      <c r="B27" s="138" t="s">
        <v>1558</v>
      </c>
      <c r="C27" s="138" t="s">
        <v>1571</v>
      </c>
      <c r="D27" s="138" t="s">
        <v>1568</v>
      </c>
      <c r="E27" s="138" t="s">
        <v>1340</v>
      </c>
      <c r="F27" s="139">
        <v>100</v>
      </c>
      <c r="G27" s="140">
        <v>121.29</v>
      </c>
      <c r="H27" s="141"/>
      <c r="I27" s="138" t="s">
        <v>1561</v>
      </c>
      <c r="J27" s="141" t="s">
        <v>1569</v>
      </c>
      <c r="K27" s="142" t="s">
        <v>1572</v>
      </c>
      <c r="L27" s="143">
        <v>45961</v>
      </c>
      <c r="M27" s="118">
        <f>G27/F27</f>
        <v>1.2129000000000001</v>
      </c>
    </row>
    <row r="28" spans="1:13" ht="60" x14ac:dyDescent="0.25">
      <c r="A28" s="137" t="s">
        <v>1337</v>
      </c>
      <c r="B28" s="138" t="s">
        <v>1558</v>
      </c>
      <c r="C28" s="138" t="s">
        <v>1571</v>
      </c>
      <c r="D28" s="138" t="s">
        <v>1560</v>
      </c>
      <c r="E28" s="138" t="s">
        <v>1340</v>
      </c>
      <c r="F28" s="139">
        <v>100</v>
      </c>
      <c r="G28" s="140">
        <v>121.29</v>
      </c>
      <c r="H28" s="141"/>
      <c r="I28" s="138" t="s">
        <v>1561</v>
      </c>
      <c r="J28" s="141" t="s">
        <v>1569</v>
      </c>
      <c r="K28" s="142" t="s">
        <v>1574</v>
      </c>
      <c r="L28" s="143">
        <v>45961</v>
      </c>
      <c r="M28" s="118">
        <f>G28/F28</f>
        <v>1.2129000000000001</v>
      </c>
    </row>
    <row r="29" spans="1:13" ht="150" x14ac:dyDescent="0.25">
      <c r="A29" s="137" t="s">
        <v>1337</v>
      </c>
      <c r="B29" s="138" t="s">
        <v>1374</v>
      </c>
      <c r="C29" s="138" t="s">
        <v>1358</v>
      </c>
      <c r="D29" s="138" t="s">
        <v>1001</v>
      </c>
      <c r="E29" s="138" t="s">
        <v>1340</v>
      </c>
      <c r="F29" s="139">
        <v>30</v>
      </c>
      <c r="G29" s="140">
        <v>18.5</v>
      </c>
      <c r="H29" s="141"/>
      <c r="I29" s="138" t="s">
        <v>1377</v>
      </c>
      <c r="J29" s="141" t="s">
        <v>1580</v>
      </c>
      <c r="K29" s="142" t="s">
        <v>1380</v>
      </c>
      <c r="L29" s="143">
        <v>46133</v>
      </c>
      <c r="M29" s="118">
        <f>G29/F29*2</f>
        <v>1.2333333333333334</v>
      </c>
    </row>
    <row r="30" spans="1:13" ht="60" x14ac:dyDescent="0.25">
      <c r="A30" s="137" t="s">
        <v>1337</v>
      </c>
      <c r="B30" s="138" t="s">
        <v>1357</v>
      </c>
      <c r="C30" s="138" t="s">
        <v>1399</v>
      </c>
      <c r="D30" s="138" t="s">
        <v>1400</v>
      </c>
      <c r="E30" s="138" t="s">
        <v>1340</v>
      </c>
      <c r="F30" s="139">
        <v>30</v>
      </c>
      <c r="G30" s="140">
        <v>37.6</v>
      </c>
      <c r="H30" s="141"/>
      <c r="I30" s="138" t="s">
        <v>1420</v>
      </c>
      <c r="J30" s="141" t="s">
        <v>1441</v>
      </c>
      <c r="K30" s="142" t="s">
        <v>1403</v>
      </c>
      <c r="L30" s="143">
        <v>45385</v>
      </c>
      <c r="M30" s="118">
        <f t="shared" ref="M30:M68" si="1">G30/F30</f>
        <v>1.2533333333333334</v>
      </c>
    </row>
    <row r="31" spans="1:13" ht="60" x14ac:dyDescent="0.25">
      <c r="A31" s="137" t="s">
        <v>1337</v>
      </c>
      <c r="B31" s="138" t="s">
        <v>1357</v>
      </c>
      <c r="C31" s="138" t="s">
        <v>1399</v>
      </c>
      <c r="D31" s="138" t="s">
        <v>1400</v>
      </c>
      <c r="E31" s="138" t="s">
        <v>1340</v>
      </c>
      <c r="F31" s="139">
        <v>30</v>
      </c>
      <c r="G31" s="140">
        <v>39.26</v>
      </c>
      <c r="H31" s="141"/>
      <c r="I31" s="138" t="s">
        <v>1420</v>
      </c>
      <c r="J31" s="141" t="s">
        <v>1487</v>
      </c>
      <c r="K31" s="142" t="s">
        <v>1403</v>
      </c>
      <c r="L31" s="143">
        <v>45741</v>
      </c>
      <c r="M31" s="118">
        <f t="shared" si="1"/>
        <v>1.3086666666666666</v>
      </c>
    </row>
    <row r="32" spans="1:13" ht="45" x14ac:dyDescent="0.25">
      <c r="A32" s="137" t="s">
        <v>1337</v>
      </c>
      <c r="B32" s="138" t="s">
        <v>1344</v>
      </c>
      <c r="C32" s="138" t="s">
        <v>1353</v>
      </c>
      <c r="D32" s="138" t="s">
        <v>1346</v>
      </c>
      <c r="E32" s="138"/>
      <c r="F32" s="139">
        <v>20</v>
      </c>
      <c r="G32" s="140">
        <v>26.35</v>
      </c>
      <c r="H32" s="141"/>
      <c r="I32" s="138" t="s">
        <v>1347</v>
      </c>
      <c r="J32" s="141" t="s">
        <v>1342</v>
      </c>
      <c r="K32" s="142" t="s">
        <v>1354</v>
      </c>
      <c r="L32" s="143">
        <v>44334</v>
      </c>
      <c r="M32" s="118">
        <f t="shared" si="1"/>
        <v>1.3175000000000001</v>
      </c>
    </row>
    <row r="33" spans="1:13" ht="45" x14ac:dyDescent="0.25">
      <c r="A33" s="137" t="s">
        <v>1337</v>
      </c>
      <c r="B33" s="138" t="s">
        <v>1338</v>
      </c>
      <c r="C33" s="138" t="s">
        <v>1339</v>
      </c>
      <c r="D33" s="138" t="s">
        <v>209</v>
      </c>
      <c r="E33" s="138" t="s">
        <v>1340</v>
      </c>
      <c r="F33" s="139">
        <v>90</v>
      </c>
      <c r="G33" s="140">
        <v>119.15</v>
      </c>
      <c r="H33" s="141"/>
      <c r="I33" s="138" t="s">
        <v>1341</v>
      </c>
      <c r="J33" s="141" t="s">
        <v>1342</v>
      </c>
      <c r="K33" s="142" t="s">
        <v>1343</v>
      </c>
      <c r="L33" s="143">
        <v>44334</v>
      </c>
      <c r="M33" s="118">
        <f t="shared" si="1"/>
        <v>1.3238888888888889</v>
      </c>
    </row>
    <row r="34" spans="1:13" ht="60" x14ac:dyDescent="0.25">
      <c r="A34" s="137" t="s">
        <v>1337</v>
      </c>
      <c r="B34" s="138" t="s">
        <v>1357</v>
      </c>
      <c r="C34" s="138" t="s">
        <v>1399</v>
      </c>
      <c r="D34" s="138" t="s">
        <v>1400</v>
      </c>
      <c r="E34" s="138" t="s">
        <v>1340</v>
      </c>
      <c r="F34" s="139">
        <v>30</v>
      </c>
      <c r="G34" s="140">
        <v>40.81</v>
      </c>
      <c r="H34" s="141"/>
      <c r="I34" s="138" t="s">
        <v>1420</v>
      </c>
      <c r="J34" s="141" t="s">
        <v>1579</v>
      </c>
      <c r="K34" s="142" t="s">
        <v>1403</v>
      </c>
      <c r="L34" s="143">
        <v>46111</v>
      </c>
      <c r="M34" s="118">
        <f t="shared" si="1"/>
        <v>1.3603333333333334</v>
      </c>
    </row>
    <row r="35" spans="1:13" ht="45" x14ac:dyDescent="0.25">
      <c r="A35" s="137" t="s">
        <v>1337</v>
      </c>
      <c r="B35" s="138" t="s">
        <v>1338</v>
      </c>
      <c r="C35" s="138" t="s">
        <v>1362</v>
      </c>
      <c r="D35" s="138" t="s">
        <v>209</v>
      </c>
      <c r="E35" s="138" t="s">
        <v>1340</v>
      </c>
      <c r="F35" s="139">
        <v>30</v>
      </c>
      <c r="G35" s="140">
        <v>41.19</v>
      </c>
      <c r="H35" s="141"/>
      <c r="I35" s="138" t="s">
        <v>1341</v>
      </c>
      <c r="J35" s="141" t="s">
        <v>1363</v>
      </c>
      <c r="K35" s="142" t="s">
        <v>1364</v>
      </c>
      <c r="L35" s="143">
        <v>44559</v>
      </c>
      <c r="M35" s="118">
        <f t="shared" si="1"/>
        <v>1.373</v>
      </c>
    </row>
    <row r="36" spans="1:13" ht="45" x14ac:dyDescent="0.25">
      <c r="A36" s="137" t="s">
        <v>1337</v>
      </c>
      <c r="B36" s="138" t="s">
        <v>1365</v>
      </c>
      <c r="C36" s="138" t="s">
        <v>1366</v>
      </c>
      <c r="D36" s="138" t="s">
        <v>209</v>
      </c>
      <c r="E36" s="138" t="s">
        <v>1340</v>
      </c>
      <c r="F36" s="139">
        <v>30</v>
      </c>
      <c r="G36" s="140">
        <v>41.19</v>
      </c>
      <c r="H36" s="141"/>
      <c r="I36" s="138" t="s">
        <v>1341</v>
      </c>
      <c r="J36" s="141" t="s">
        <v>1363</v>
      </c>
      <c r="K36" s="142" t="s">
        <v>1367</v>
      </c>
      <c r="L36" s="143">
        <v>44559</v>
      </c>
      <c r="M36" s="118">
        <f t="shared" si="1"/>
        <v>1.373</v>
      </c>
    </row>
    <row r="37" spans="1:13" ht="45" x14ac:dyDescent="0.25">
      <c r="A37" s="137" t="s">
        <v>1337</v>
      </c>
      <c r="B37" s="138" t="s">
        <v>1365</v>
      </c>
      <c r="C37" s="138" t="s">
        <v>1362</v>
      </c>
      <c r="D37" s="138" t="s">
        <v>209</v>
      </c>
      <c r="E37" s="138" t="s">
        <v>1340</v>
      </c>
      <c r="F37" s="139">
        <v>30</v>
      </c>
      <c r="G37" s="140">
        <v>42.18</v>
      </c>
      <c r="H37" s="141"/>
      <c r="I37" s="138" t="s">
        <v>1341</v>
      </c>
      <c r="J37" s="141" t="s">
        <v>1486</v>
      </c>
      <c r="K37" s="142" t="s">
        <v>1364</v>
      </c>
      <c r="L37" s="143">
        <v>45632</v>
      </c>
      <c r="M37" s="118">
        <f t="shared" si="1"/>
        <v>1.4059999999999999</v>
      </c>
    </row>
    <row r="38" spans="1:13" ht="45" x14ac:dyDescent="0.25">
      <c r="A38" s="137" t="s">
        <v>1337</v>
      </c>
      <c r="B38" s="138" t="s">
        <v>1365</v>
      </c>
      <c r="C38" s="138" t="s">
        <v>1388</v>
      </c>
      <c r="D38" s="138" t="s">
        <v>209</v>
      </c>
      <c r="E38" s="138" t="s">
        <v>1340</v>
      </c>
      <c r="F38" s="139">
        <v>30</v>
      </c>
      <c r="G38" s="140">
        <v>42.18</v>
      </c>
      <c r="H38" s="141"/>
      <c r="I38" s="138" t="s">
        <v>1341</v>
      </c>
      <c r="J38" s="141" t="s">
        <v>1486</v>
      </c>
      <c r="K38" s="142" t="s">
        <v>1367</v>
      </c>
      <c r="L38" s="143">
        <v>45632</v>
      </c>
      <c r="M38" s="118">
        <f t="shared" si="1"/>
        <v>1.4059999999999999</v>
      </c>
    </row>
    <row r="39" spans="1:13" ht="60" x14ac:dyDescent="0.25">
      <c r="A39" s="137" t="s">
        <v>1337</v>
      </c>
      <c r="B39" s="138" t="s">
        <v>1449</v>
      </c>
      <c r="C39" s="138" t="s">
        <v>1479</v>
      </c>
      <c r="D39" s="138" t="s">
        <v>1451</v>
      </c>
      <c r="E39" s="138" t="s">
        <v>1340</v>
      </c>
      <c r="F39" s="139">
        <v>28</v>
      </c>
      <c r="G39" s="140">
        <v>39.82</v>
      </c>
      <c r="H39" s="141"/>
      <c r="I39" s="138" t="s">
        <v>1452</v>
      </c>
      <c r="J39" s="141" t="s">
        <v>1480</v>
      </c>
      <c r="K39" s="142" t="s">
        <v>1481</v>
      </c>
      <c r="L39" s="143">
        <v>45553</v>
      </c>
      <c r="M39" s="118">
        <f t="shared" si="1"/>
        <v>1.4221428571428572</v>
      </c>
    </row>
    <row r="40" spans="1:13" ht="60" x14ac:dyDescent="0.25">
      <c r="A40" s="137" t="s">
        <v>1337</v>
      </c>
      <c r="B40" s="138" t="s">
        <v>1558</v>
      </c>
      <c r="C40" s="138" t="s">
        <v>1567</v>
      </c>
      <c r="D40" s="138" t="s">
        <v>1568</v>
      </c>
      <c r="E40" s="138" t="s">
        <v>1340</v>
      </c>
      <c r="F40" s="139">
        <v>28</v>
      </c>
      <c r="G40" s="140">
        <v>39.82</v>
      </c>
      <c r="H40" s="141"/>
      <c r="I40" s="138" t="s">
        <v>1561</v>
      </c>
      <c r="J40" s="141" t="s">
        <v>1569</v>
      </c>
      <c r="K40" s="142" t="s">
        <v>1570</v>
      </c>
      <c r="L40" s="143">
        <v>45961</v>
      </c>
      <c r="M40" s="118">
        <f t="shared" si="1"/>
        <v>1.4221428571428572</v>
      </c>
    </row>
    <row r="41" spans="1:13" ht="60" x14ac:dyDescent="0.25">
      <c r="A41" s="137" t="s">
        <v>1337</v>
      </c>
      <c r="B41" s="138" t="s">
        <v>1558</v>
      </c>
      <c r="C41" s="138" t="s">
        <v>1567</v>
      </c>
      <c r="D41" s="138" t="s">
        <v>1560</v>
      </c>
      <c r="E41" s="138" t="s">
        <v>1340</v>
      </c>
      <c r="F41" s="139">
        <v>28</v>
      </c>
      <c r="G41" s="140">
        <v>39.82</v>
      </c>
      <c r="H41" s="141"/>
      <c r="I41" s="138" t="s">
        <v>1561</v>
      </c>
      <c r="J41" s="141" t="s">
        <v>1569</v>
      </c>
      <c r="K41" s="142" t="s">
        <v>1573</v>
      </c>
      <c r="L41" s="143">
        <v>45961</v>
      </c>
      <c r="M41" s="118">
        <f t="shared" si="1"/>
        <v>1.4221428571428572</v>
      </c>
    </row>
    <row r="42" spans="1:13" ht="60" x14ac:dyDescent="0.25">
      <c r="A42" s="137" t="s">
        <v>1337</v>
      </c>
      <c r="B42" s="138" t="s">
        <v>1489</v>
      </c>
      <c r="C42" s="138" t="s">
        <v>1501</v>
      </c>
      <c r="D42" s="138" t="s">
        <v>955</v>
      </c>
      <c r="E42" s="138" t="s">
        <v>1340</v>
      </c>
      <c r="F42" s="139">
        <v>60</v>
      </c>
      <c r="G42" s="140">
        <v>88.2</v>
      </c>
      <c r="H42" s="141"/>
      <c r="I42" s="138" t="s">
        <v>1491</v>
      </c>
      <c r="J42" s="141" t="s">
        <v>1492</v>
      </c>
      <c r="K42" s="142" t="s">
        <v>1502</v>
      </c>
      <c r="L42" s="143">
        <v>45770</v>
      </c>
      <c r="M42" s="118">
        <f t="shared" si="1"/>
        <v>1.47</v>
      </c>
    </row>
    <row r="43" spans="1:13" ht="60" x14ac:dyDescent="0.25">
      <c r="A43" s="137" t="s">
        <v>1337</v>
      </c>
      <c r="B43" s="138" t="s">
        <v>1489</v>
      </c>
      <c r="C43" s="138" t="s">
        <v>1504</v>
      </c>
      <c r="D43" s="138" t="s">
        <v>955</v>
      </c>
      <c r="E43" s="138" t="s">
        <v>1340</v>
      </c>
      <c r="F43" s="139">
        <v>60</v>
      </c>
      <c r="G43" s="140">
        <v>88.2</v>
      </c>
      <c r="H43" s="141"/>
      <c r="I43" s="138" t="s">
        <v>1491</v>
      </c>
      <c r="J43" s="141" t="s">
        <v>1492</v>
      </c>
      <c r="K43" s="142" t="s">
        <v>1505</v>
      </c>
      <c r="L43" s="143">
        <v>45770</v>
      </c>
      <c r="M43" s="118">
        <f t="shared" si="1"/>
        <v>1.47</v>
      </c>
    </row>
    <row r="44" spans="1:13" ht="60" x14ac:dyDescent="0.25">
      <c r="A44" s="137" t="s">
        <v>1337</v>
      </c>
      <c r="B44" s="138" t="s">
        <v>1489</v>
      </c>
      <c r="C44" s="138" t="s">
        <v>1523</v>
      </c>
      <c r="D44" s="138" t="s">
        <v>955</v>
      </c>
      <c r="E44" s="138" t="s">
        <v>1340</v>
      </c>
      <c r="F44" s="139">
        <v>60</v>
      </c>
      <c r="G44" s="140">
        <v>88.2</v>
      </c>
      <c r="H44" s="141"/>
      <c r="I44" s="138" t="s">
        <v>1521</v>
      </c>
      <c r="J44" s="141" t="s">
        <v>1522</v>
      </c>
      <c r="K44" s="142" t="s">
        <v>1502</v>
      </c>
      <c r="L44" s="143">
        <v>44865</v>
      </c>
      <c r="M44" s="118">
        <f t="shared" si="1"/>
        <v>1.47</v>
      </c>
    </row>
    <row r="45" spans="1:13" ht="45" x14ac:dyDescent="0.25">
      <c r="A45" s="137" t="s">
        <v>1337</v>
      </c>
      <c r="B45" s="138" t="s">
        <v>1524</v>
      </c>
      <c r="C45" s="138" t="s">
        <v>1504</v>
      </c>
      <c r="D45" s="138" t="s">
        <v>955</v>
      </c>
      <c r="E45" s="138" t="s">
        <v>1340</v>
      </c>
      <c r="F45" s="139">
        <v>60</v>
      </c>
      <c r="G45" s="140">
        <v>88.2</v>
      </c>
      <c r="H45" s="141"/>
      <c r="I45" s="138" t="s">
        <v>1521</v>
      </c>
      <c r="J45" s="141" t="s">
        <v>1342</v>
      </c>
      <c r="K45" s="142" t="s">
        <v>1505</v>
      </c>
      <c r="L45" s="143">
        <v>44334</v>
      </c>
      <c r="M45" s="118">
        <f t="shared" si="1"/>
        <v>1.47</v>
      </c>
    </row>
    <row r="46" spans="1:13" ht="60" x14ac:dyDescent="0.25">
      <c r="A46" s="137" t="s">
        <v>1337</v>
      </c>
      <c r="B46" s="138" t="s">
        <v>1368</v>
      </c>
      <c r="C46" s="138" t="s">
        <v>1417</v>
      </c>
      <c r="D46" s="138" t="s">
        <v>891</v>
      </c>
      <c r="E46" s="138" t="s">
        <v>1340</v>
      </c>
      <c r="F46" s="139">
        <v>60</v>
      </c>
      <c r="G46" s="140">
        <v>93.04</v>
      </c>
      <c r="H46" s="141"/>
      <c r="I46" s="138" t="s">
        <v>1434</v>
      </c>
      <c r="J46" s="141" t="s">
        <v>1435</v>
      </c>
      <c r="K46" s="142" t="s">
        <v>1437</v>
      </c>
      <c r="L46" s="143">
        <v>45238</v>
      </c>
      <c r="M46" s="118">
        <f t="shared" si="1"/>
        <v>1.5506666666666669</v>
      </c>
    </row>
    <row r="47" spans="1:13" ht="60" x14ac:dyDescent="0.25">
      <c r="A47" s="137" t="s">
        <v>1337</v>
      </c>
      <c r="B47" s="138" t="s">
        <v>1368</v>
      </c>
      <c r="C47" s="138" t="s">
        <v>1417</v>
      </c>
      <c r="D47" s="138" t="s">
        <v>891</v>
      </c>
      <c r="E47" s="138" t="s">
        <v>1340</v>
      </c>
      <c r="F47" s="139">
        <v>60</v>
      </c>
      <c r="G47" s="140">
        <v>95.12</v>
      </c>
      <c r="H47" s="141"/>
      <c r="I47" s="138" t="s">
        <v>1434</v>
      </c>
      <c r="J47" s="141" t="s">
        <v>1455</v>
      </c>
      <c r="K47" s="142" t="s">
        <v>1437</v>
      </c>
      <c r="L47" s="143">
        <v>45475</v>
      </c>
      <c r="M47" s="118">
        <f t="shared" si="1"/>
        <v>1.5853333333333335</v>
      </c>
    </row>
    <row r="48" spans="1:13" ht="60" x14ac:dyDescent="0.25">
      <c r="A48" s="137" t="s">
        <v>1337</v>
      </c>
      <c r="B48" s="138" t="s">
        <v>1368</v>
      </c>
      <c r="C48" s="138" t="s">
        <v>1369</v>
      </c>
      <c r="D48" s="138" t="s">
        <v>1370</v>
      </c>
      <c r="E48" s="138" t="s">
        <v>1340</v>
      </c>
      <c r="F48" s="139">
        <v>100</v>
      </c>
      <c r="G48" s="140">
        <v>159.59</v>
      </c>
      <c r="H48" s="141"/>
      <c r="I48" s="138" t="s">
        <v>1371</v>
      </c>
      <c r="J48" s="141" t="s">
        <v>1372</v>
      </c>
      <c r="K48" s="142" t="s">
        <v>1373</v>
      </c>
      <c r="L48" s="143">
        <v>44769</v>
      </c>
      <c r="M48" s="118">
        <f t="shared" si="1"/>
        <v>1.5959000000000001</v>
      </c>
    </row>
    <row r="49" spans="1:13" ht="60" x14ac:dyDescent="0.25">
      <c r="A49" s="137" t="s">
        <v>1337</v>
      </c>
      <c r="B49" s="138" t="s">
        <v>1489</v>
      </c>
      <c r="C49" s="138" t="s">
        <v>1499</v>
      </c>
      <c r="D49" s="138" t="s">
        <v>955</v>
      </c>
      <c r="E49" s="138" t="s">
        <v>1340</v>
      </c>
      <c r="F49" s="139">
        <v>30</v>
      </c>
      <c r="G49" s="140">
        <v>48.5</v>
      </c>
      <c r="H49" s="141"/>
      <c r="I49" s="138" t="s">
        <v>1491</v>
      </c>
      <c r="J49" s="141" t="s">
        <v>1492</v>
      </c>
      <c r="K49" s="142" t="s">
        <v>1500</v>
      </c>
      <c r="L49" s="143">
        <v>45770</v>
      </c>
      <c r="M49" s="118">
        <f t="shared" si="1"/>
        <v>1.6166666666666667</v>
      </c>
    </row>
    <row r="50" spans="1:13" ht="60" x14ac:dyDescent="0.25">
      <c r="A50" s="137" t="s">
        <v>1337</v>
      </c>
      <c r="B50" s="138" t="s">
        <v>1489</v>
      </c>
      <c r="C50" s="138" t="s">
        <v>1463</v>
      </c>
      <c r="D50" s="138" t="s">
        <v>955</v>
      </c>
      <c r="E50" s="138" t="s">
        <v>1340</v>
      </c>
      <c r="F50" s="139">
        <v>30</v>
      </c>
      <c r="G50" s="140">
        <v>48.5</v>
      </c>
      <c r="H50" s="141"/>
      <c r="I50" s="138" t="s">
        <v>1491</v>
      </c>
      <c r="J50" s="141" t="s">
        <v>1492</v>
      </c>
      <c r="K50" s="142" t="s">
        <v>1503</v>
      </c>
      <c r="L50" s="143">
        <v>45770</v>
      </c>
      <c r="M50" s="118">
        <f t="shared" si="1"/>
        <v>1.6166666666666667</v>
      </c>
    </row>
    <row r="51" spans="1:13" ht="60" x14ac:dyDescent="0.25">
      <c r="A51" s="137" t="s">
        <v>1337</v>
      </c>
      <c r="B51" s="138" t="s">
        <v>1489</v>
      </c>
      <c r="C51" s="138" t="s">
        <v>1520</v>
      </c>
      <c r="D51" s="138" t="s">
        <v>955</v>
      </c>
      <c r="E51" s="138" t="s">
        <v>1340</v>
      </c>
      <c r="F51" s="139">
        <v>30</v>
      </c>
      <c r="G51" s="140">
        <v>48.5</v>
      </c>
      <c r="H51" s="141"/>
      <c r="I51" s="138" t="s">
        <v>1521</v>
      </c>
      <c r="J51" s="141" t="s">
        <v>1522</v>
      </c>
      <c r="K51" s="142" t="s">
        <v>1500</v>
      </c>
      <c r="L51" s="143">
        <v>44865</v>
      </c>
      <c r="M51" s="118">
        <f t="shared" si="1"/>
        <v>1.6166666666666667</v>
      </c>
    </row>
    <row r="52" spans="1:13" ht="45" x14ac:dyDescent="0.25">
      <c r="A52" s="137" t="s">
        <v>1337</v>
      </c>
      <c r="B52" s="138" t="s">
        <v>1524</v>
      </c>
      <c r="C52" s="138" t="s">
        <v>1463</v>
      </c>
      <c r="D52" s="138" t="s">
        <v>955</v>
      </c>
      <c r="E52" s="138" t="s">
        <v>1340</v>
      </c>
      <c r="F52" s="139">
        <v>30</v>
      </c>
      <c r="G52" s="140">
        <v>48.5</v>
      </c>
      <c r="H52" s="141"/>
      <c r="I52" s="138" t="s">
        <v>1521</v>
      </c>
      <c r="J52" s="141" t="s">
        <v>1342</v>
      </c>
      <c r="K52" s="142" t="s">
        <v>1503</v>
      </c>
      <c r="L52" s="143">
        <v>44334</v>
      </c>
      <c r="M52" s="118">
        <f t="shared" si="1"/>
        <v>1.6166666666666667</v>
      </c>
    </row>
    <row r="53" spans="1:13" ht="60" x14ac:dyDescent="0.25">
      <c r="A53" s="137" t="s">
        <v>1337</v>
      </c>
      <c r="B53" s="138" t="s">
        <v>1368</v>
      </c>
      <c r="C53" s="138" t="s">
        <v>1369</v>
      </c>
      <c r="D53" s="138" t="s">
        <v>891</v>
      </c>
      <c r="E53" s="138" t="s">
        <v>1340</v>
      </c>
      <c r="F53" s="139">
        <v>100</v>
      </c>
      <c r="G53" s="140">
        <v>167.47</v>
      </c>
      <c r="H53" s="141"/>
      <c r="I53" s="138" t="s">
        <v>1434</v>
      </c>
      <c r="J53" s="141" t="s">
        <v>1435</v>
      </c>
      <c r="K53" s="142" t="s">
        <v>1436</v>
      </c>
      <c r="L53" s="143">
        <v>45238</v>
      </c>
      <c r="M53" s="118">
        <f t="shared" si="1"/>
        <v>1.6747000000000001</v>
      </c>
    </row>
    <row r="54" spans="1:13" ht="60" x14ac:dyDescent="0.25">
      <c r="A54" s="137" t="s">
        <v>1337</v>
      </c>
      <c r="B54" s="138" t="s">
        <v>1368</v>
      </c>
      <c r="C54" s="138" t="s">
        <v>1388</v>
      </c>
      <c r="D54" s="138" t="s">
        <v>891</v>
      </c>
      <c r="E54" s="138" t="s">
        <v>1340</v>
      </c>
      <c r="F54" s="139">
        <v>30</v>
      </c>
      <c r="G54" s="140">
        <v>50.4</v>
      </c>
      <c r="H54" s="141"/>
      <c r="I54" s="138" t="s">
        <v>1434</v>
      </c>
      <c r="J54" s="141" t="s">
        <v>1484</v>
      </c>
      <c r="K54" s="142" t="s">
        <v>1485</v>
      </c>
      <c r="L54" s="143">
        <v>45587</v>
      </c>
      <c r="M54" s="118">
        <f t="shared" si="1"/>
        <v>1.68</v>
      </c>
    </row>
    <row r="55" spans="1:13" ht="60" x14ac:dyDescent="0.25">
      <c r="A55" s="137" t="s">
        <v>1337</v>
      </c>
      <c r="B55" s="138" t="s">
        <v>1489</v>
      </c>
      <c r="C55" s="138" t="s">
        <v>1501</v>
      </c>
      <c r="D55" s="138" t="s">
        <v>955</v>
      </c>
      <c r="E55" s="138" t="s">
        <v>1340</v>
      </c>
      <c r="F55" s="139">
        <v>60</v>
      </c>
      <c r="G55" s="140">
        <v>100.94</v>
      </c>
      <c r="H55" s="141"/>
      <c r="I55" s="138" t="s">
        <v>1491</v>
      </c>
      <c r="J55" s="141" t="s">
        <v>1528</v>
      </c>
      <c r="K55" s="142" t="s">
        <v>1502</v>
      </c>
      <c r="L55" s="143">
        <v>45889</v>
      </c>
      <c r="M55" s="118">
        <f t="shared" si="1"/>
        <v>1.6823333333333332</v>
      </c>
    </row>
    <row r="56" spans="1:13" ht="60" x14ac:dyDescent="0.25">
      <c r="A56" s="137" t="s">
        <v>1337</v>
      </c>
      <c r="B56" s="138" t="s">
        <v>1489</v>
      </c>
      <c r="C56" s="138" t="s">
        <v>1504</v>
      </c>
      <c r="D56" s="138" t="s">
        <v>955</v>
      </c>
      <c r="E56" s="138" t="s">
        <v>1340</v>
      </c>
      <c r="F56" s="139">
        <v>60</v>
      </c>
      <c r="G56" s="140">
        <v>100.94</v>
      </c>
      <c r="H56" s="141"/>
      <c r="I56" s="138" t="s">
        <v>1491</v>
      </c>
      <c r="J56" s="141" t="s">
        <v>1528</v>
      </c>
      <c r="K56" s="142" t="s">
        <v>1505</v>
      </c>
      <c r="L56" s="143">
        <v>45889</v>
      </c>
      <c r="M56" s="118">
        <f t="shared" si="1"/>
        <v>1.6823333333333332</v>
      </c>
    </row>
    <row r="57" spans="1:13" ht="45" x14ac:dyDescent="0.25">
      <c r="A57" s="137" t="s">
        <v>1337</v>
      </c>
      <c r="B57" s="138" t="s">
        <v>1489</v>
      </c>
      <c r="C57" s="138" t="s">
        <v>1501</v>
      </c>
      <c r="D57" s="138" t="s">
        <v>955</v>
      </c>
      <c r="E57" s="138" t="s">
        <v>1340</v>
      </c>
      <c r="F57" s="139">
        <v>60</v>
      </c>
      <c r="G57" s="140">
        <v>100.94</v>
      </c>
      <c r="H57" s="141"/>
      <c r="I57" s="138" t="s">
        <v>1521</v>
      </c>
      <c r="J57" s="141" t="s">
        <v>1528</v>
      </c>
      <c r="K57" s="142" t="s">
        <v>1502</v>
      </c>
      <c r="L57" s="143">
        <v>45889</v>
      </c>
      <c r="M57" s="118">
        <f t="shared" si="1"/>
        <v>1.6823333333333332</v>
      </c>
    </row>
    <row r="58" spans="1:13" ht="45" x14ac:dyDescent="0.25">
      <c r="A58" s="137" t="s">
        <v>1337</v>
      </c>
      <c r="B58" s="138" t="s">
        <v>1489</v>
      </c>
      <c r="C58" s="138" t="s">
        <v>1504</v>
      </c>
      <c r="D58" s="138" t="s">
        <v>955</v>
      </c>
      <c r="E58" s="138" t="s">
        <v>1340</v>
      </c>
      <c r="F58" s="139">
        <v>60</v>
      </c>
      <c r="G58" s="140">
        <v>100.94</v>
      </c>
      <c r="H58" s="141"/>
      <c r="I58" s="138" t="s">
        <v>1521</v>
      </c>
      <c r="J58" s="141" t="s">
        <v>1528</v>
      </c>
      <c r="K58" s="142" t="s">
        <v>1505</v>
      </c>
      <c r="L58" s="143">
        <v>45889</v>
      </c>
      <c r="M58" s="118">
        <f t="shared" si="1"/>
        <v>1.6823333333333332</v>
      </c>
    </row>
    <row r="59" spans="1:13" ht="60" x14ac:dyDescent="0.25">
      <c r="A59" s="137" t="s">
        <v>1337</v>
      </c>
      <c r="B59" s="138" t="s">
        <v>1368</v>
      </c>
      <c r="C59" s="138" t="s">
        <v>1417</v>
      </c>
      <c r="D59" s="138" t="s">
        <v>891</v>
      </c>
      <c r="E59" s="138" t="s">
        <v>1340</v>
      </c>
      <c r="F59" s="139">
        <v>60</v>
      </c>
      <c r="G59" s="140">
        <v>100.95</v>
      </c>
      <c r="H59" s="141"/>
      <c r="I59" s="138" t="s">
        <v>1434</v>
      </c>
      <c r="J59" s="141" t="s">
        <v>1541</v>
      </c>
      <c r="K59" s="142" t="s">
        <v>1437</v>
      </c>
      <c r="L59" s="143">
        <v>45896</v>
      </c>
      <c r="M59" s="118">
        <f t="shared" si="1"/>
        <v>1.6825000000000001</v>
      </c>
    </row>
    <row r="60" spans="1:13" ht="60" x14ac:dyDescent="0.25">
      <c r="A60" s="137" t="s">
        <v>1337</v>
      </c>
      <c r="B60" s="138" t="s">
        <v>1368</v>
      </c>
      <c r="C60" s="138" t="s">
        <v>1388</v>
      </c>
      <c r="D60" s="138" t="s">
        <v>891</v>
      </c>
      <c r="E60" s="138" t="s">
        <v>1340</v>
      </c>
      <c r="F60" s="139">
        <v>30</v>
      </c>
      <c r="G60" s="140">
        <v>51.12</v>
      </c>
      <c r="H60" s="141"/>
      <c r="I60" s="138" t="s">
        <v>1434</v>
      </c>
      <c r="J60" s="141" t="s">
        <v>1557</v>
      </c>
      <c r="K60" s="142" t="s">
        <v>1485</v>
      </c>
      <c r="L60" s="143">
        <v>45950</v>
      </c>
      <c r="M60" s="118">
        <f t="shared" si="1"/>
        <v>1.704</v>
      </c>
    </row>
    <row r="61" spans="1:13" ht="60" x14ac:dyDescent="0.25">
      <c r="A61" s="137" t="s">
        <v>1337</v>
      </c>
      <c r="B61" s="138" t="s">
        <v>1368</v>
      </c>
      <c r="C61" s="138" t="s">
        <v>1369</v>
      </c>
      <c r="D61" s="138" t="s">
        <v>891</v>
      </c>
      <c r="E61" s="138" t="s">
        <v>1340</v>
      </c>
      <c r="F61" s="139">
        <v>100</v>
      </c>
      <c r="G61" s="140">
        <v>174.2</v>
      </c>
      <c r="H61" s="141"/>
      <c r="I61" s="138" t="s">
        <v>1434</v>
      </c>
      <c r="J61" s="141" t="s">
        <v>1455</v>
      </c>
      <c r="K61" s="142" t="s">
        <v>1436</v>
      </c>
      <c r="L61" s="143">
        <v>45475</v>
      </c>
      <c r="M61" s="118">
        <f t="shared" si="1"/>
        <v>1.742</v>
      </c>
    </row>
    <row r="62" spans="1:13" ht="60" x14ac:dyDescent="0.25">
      <c r="A62" s="137" t="s">
        <v>1337</v>
      </c>
      <c r="B62" s="138" t="s">
        <v>1489</v>
      </c>
      <c r="C62" s="138" t="s">
        <v>1499</v>
      </c>
      <c r="D62" s="138" t="s">
        <v>955</v>
      </c>
      <c r="E62" s="138" t="s">
        <v>1340</v>
      </c>
      <c r="F62" s="139">
        <v>30</v>
      </c>
      <c r="G62" s="140">
        <v>55.51</v>
      </c>
      <c r="H62" s="141"/>
      <c r="I62" s="138" t="s">
        <v>1491</v>
      </c>
      <c r="J62" s="141" t="s">
        <v>1528</v>
      </c>
      <c r="K62" s="142" t="s">
        <v>1500</v>
      </c>
      <c r="L62" s="143">
        <v>45889</v>
      </c>
      <c r="M62" s="118">
        <f t="shared" si="1"/>
        <v>1.8503333333333332</v>
      </c>
    </row>
    <row r="63" spans="1:13" ht="60" x14ac:dyDescent="0.25">
      <c r="A63" s="137" t="s">
        <v>1337</v>
      </c>
      <c r="B63" s="138" t="s">
        <v>1489</v>
      </c>
      <c r="C63" s="138" t="s">
        <v>1463</v>
      </c>
      <c r="D63" s="138" t="s">
        <v>955</v>
      </c>
      <c r="E63" s="138" t="s">
        <v>1340</v>
      </c>
      <c r="F63" s="139">
        <v>30</v>
      </c>
      <c r="G63" s="140">
        <v>55.51</v>
      </c>
      <c r="H63" s="141"/>
      <c r="I63" s="138" t="s">
        <v>1491</v>
      </c>
      <c r="J63" s="141" t="s">
        <v>1528</v>
      </c>
      <c r="K63" s="142" t="s">
        <v>1503</v>
      </c>
      <c r="L63" s="143">
        <v>45889</v>
      </c>
      <c r="M63" s="118">
        <f t="shared" si="1"/>
        <v>1.8503333333333332</v>
      </c>
    </row>
    <row r="64" spans="1:13" ht="45" x14ac:dyDescent="0.25">
      <c r="A64" s="137" t="s">
        <v>1337</v>
      </c>
      <c r="B64" s="138" t="s">
        <v>1489</v>
      </c>
      <c r="C64" s="138" t="s">
        <v>1499</v>
      </c>
      <c r="D64" s="138" t="s">
        <v>955</v>
      </c>
      <c r="E64" s="138" t="s">
        <v>1340</v>
      </c>
      <c r="F64" s="139">
        <v>30</v>
      </c>
      <c r="G64" s="140">
        <v>55.51</v>
      </c>
      <c r="H64" s="141"/>
      <c r="I64" s="138" t="s">
        <v>1521</v>
      </c>
      <c r="J64" s="141" t="s">
        <v>1528</v>
      </c>
      <c r="K64" s="142" t="s">
        <v>1500</v>
      </c>
      <c r="L64" s="143">
        <v>45889</v>
      </c>
      <c r="M64" s="118">
        <f t="shared" si="1"/>
        <v>1.8503333333333332</v>
      </c>
    </row>
    <row r="65" spans="1:13" ht="45" x14ac:dyDescent="0.25">
      <c r="A65" s="137" t="s">
        <v>1337</v>
      </c>
      <c r="B65" s="138" t="s">
        <v>1489</v>
      </c>
      <c r="C65" s="138" t="s">
        <v>1463</v>
      </c>
      <c r="D65" s="138" t="s">
        <v>955</v>
      </c>
      <c r="E65" s="138" t="s">
        <v>1340</v>
      </c>
      <c r="F65" s="139">
        <v>30</v>
      </c>
      <c r="G65" s="140">
        <v>55.51</v>
      </c>
      <c r="H65" s="141"/>
      <c r="I65" s="138" t="s">
        <v>1521</v>
      </c>
      <c r="J65" s="141" t="s">
        <v>1528</v>
      </c>
      <c r="K65" s="142" t="s">
        <v>1503</v>
      </c>
      <c r="L65" s="143">
        <v>45889</v>
      </c>
      <c r="M65" s="118">
        <f t="shared" si="1"/>
        <v>1.8503333333333332</v>
      </c>
    </row>
    <row r="66" spans="1:13" ht="60" x14ac:dyDescent="0.25">
      <c r="A66" s="137" t="s">
        <v>1337</v>
      </c>
      <c r="B66" s="138" t="s">
        <v>1368</v>
      </c>
      <c r="C66" s="138" t="s">
        <v>1369</v>
      </c>
      <c r="D66" s="138" t="s">
        <v>891</v>
      </c>
      <c r="E66" s="138" t="s">
        <v>1340</v>
      </c>
      <c r="F66" s="139">
        <v>100</v>
      </c>
      <c r="G66" s="140">
        <v>186.07</v>
      </c>
      <c r="H66" s="141"/>
      <c r="I66" s="138" t="s">
        <v>1434</v>
      </c>
      <c r="J66" s="141" t="s">
        <v>1541</v>
      </c>
      <c r="K66" s="142" t="s">
        <v>1436</v>
      </c>
      <c r="L66" s="143">
        <v>45896</v>
      </c>
      <c r="M66" s="118">
        <f t="shared" si="1"/>
        <v>1.8607</v>
      </c>
    </row>
    <row r="67" spans="1:13" ht="75" x14ac:dyDescent="0.25">
      <c r="A67" s="137" t="s">
        <v>1337</v>
      </c>
      <c r="B67" s="138" t="s">
        <v>1357</v>
      </c>
      <c r="C67" s="138" t="s">
        <v>1375</v>
      </c>
      <c r="D67" s="138" t="s">
        <v>468</v>
      </c>
      <c r="E67" s="138" t="s">
        <v>1340</v>
      </c>
      <c r="F67" s="139">
        <v>30</v>
      </c>
      <c r="G67" s="140">
        <v>56</v>
      </c>
      <c r="H67" s="141"/>
      <c r="I67" s="138" t="s">
        <v>1443</v>
      </c>
      <c r="J67" s="141" t="s">
        <v>1506</v>
      </c>
      <c r="K67" s="142" t="s">
        <v>1507</v>
      </c>
      <c r="L67" s="143">
        <v>45806</v>
      </c>
      <c r="M67" s="118">
        <f t="shared" si="1"/>
        <v>1.8666666666666667</v>
      </c>
    </row>
    <row r="68" spans="1:13" ht="75" x14ac:dyDescent="0.25">
      <c r="A68" s="137" t="s">
        <v>1337</v>
      </c>
      <c r="B68" s="138" t="s">
        <v>1357</v>
      </c>
      <c r="C68" s="138" t="s">
        <v>1375</v>
      </c>
      <c r="D68" s="138" t="s">
        <v>468</v>
      </c>
      <c r="E68" s="138" t="s">
        <v>1340</v>
      </c>
      <c r="F68" s="139">
        <v>30</v>
      </c>
      <c r="G68" s="140">
        <v>58.2</v>
      </c>
      <c r="H68" s="141"/>
      <c r="I68" s="138" t="s">
        <v>1443</v>
      </c>
      <c r="J68" s="141" t="s">
        <v>1578</v>
      </c>
      <c r="K68" s="142" t="s">
        <v>1507</v>
      </c>
      <c r="L68" s="143">
        <v>46094</v>
      </c>
      <c r="M68" s="118">
        <f t="shared" si="1"/>
        <v>1.9400000000000002</v>
      </c>
    </row>
    <row r="69" spans="1:13" ht="90" x14ac:dyDescent="0.25">
      <c r="A69" s="137" t="s">
        <v>1337</v>
      </c>
      <c r="B69" s="138" t="s">
        <v>1444</v>
      </c>
      <c r="C69" s="138" t="s">
        <v>1411</v>
      </c>
      <c r="D69" s="138" t="s">
        <v>1445</v>
      </c>
      <c r="E69" s="138" t="s">
        <v>1340</v>
      </c>
      <c r="F69" s="139">
        <v>60</v>
      </c>
      <c r="G69" s="140">
        <v>58.52</v>
      </c>
      <c r="H69" s="141"/>
      <c r="I69" s="138" t="s">
        <v>1446</v>
      </c>
      <c r="J69" s="141" t="s">
        <v>1447</v>
      </c>
      <c r="K69" s="142" t="s">
        <v>1448</v>
      </c>
      <c r="L69" s="143">
        <v>45441</v>
      </c>
      <c r="M69" s="118">
        <f>G69/F69*2</f>
        <v>1.9506666666666668</v>
      </c>
    </row>
    <row r="70" spans="1:13" ht="90" x14ac:dyDescent="0.25">
      <c r="A70" s="137" t="s">
        <v>1337</v>
      </c>
      <c r="B70" s="138" t="s">
        <v>1444</v>
      </c>
      <c r="C70" s="138" t="s">
        <v>1389</v>
      </c>
      <c r="D70" s="138" t="s">
        <v>1445</v>
      </c>
      <c r="E70" s="138" t="s">
        <v>1340</v>
      </c>
      <c r="F70" s="139">
        <v>30</v>
      </c>
      <c r="G70" s="140">
        <v>31.09</v>
      </c>
      <c r="H70" s="141"/>
      <c r="I70" s="138" t="s">
        <v>1446</v>
      </c>
      <c r="J70" s="141" t="s">
        <v>1511</v>
      </c>
      <c r="K70" s="142" t="s">
        <v>1515</v>
      </c>
      <c r="L70" s="143">
        <v>45807</v>
      </c>
      <c r="M70" s="118">
        <f>G70/F70*2</f>
        <v>2.0726666666666667</v>
      </c>
    </row>
    <row r="71" spans="1:13" ht="90" x14ac:dyDescent="0.25">
      <c r="A71" s="137" t="s">
        <v>1337</v>
      </c>
      <c r="B71" s="138" t="s">
        <v>1394</v>
      </c>
      <c r="C71" s="138" t="s">
        <v>1362</v>
      </c>
      <c r="D71" s="138" t="s">
        <v>1405</v>
      </c>
      <c r="E71" s="138" t="s">
        <v>1340</v>
      </c>
      <c r="F71" s="139">
        <v>30</v>
      </c>
      <c r="G71" s="140">
        <v>62.25</v>
      </c>
      <c r="H71" s="141"/>
      <c r="I71" s="138" t="s">
        <v>1406</v>
      </c>
      <c r="J71" s="141" t="s">
        <v>1407</v>
      </c>
      <c r="K71" s="142" t="s">
        <v>1416</v>
      </c>
      <c r="L71" s="143">
        <v>45132</v>
      </c>
      <c r="M71" s="118">
        <f>G71/F71</f>
        <v>2.0750000000000002</v>
      </c>
    </row>
    <row r="72" spans="1:13" ht="90" x14ac:dyDescent="0.25">
      <c r="A72" s="137" t="s">
        <v>1337</v>
      </c>
      <c r="B72" s="138" t="s">
        <v>1394</v>
      </c>
      <c r="C72" s="138" t="s">
        <v>1388</v>
      </c>
      <c r="D72" s="138" t="s">
        <v>1405</v>
      </c>
      <c r="E72" s="138" t="s">
        <v>1340</v>
      </c>
      <c r="F72" s="139">
        <v>30</v>
      </c>
      <c r="G72" s="140">
        <v>62.25</v>
      </c>
      <c r="H72" s="141"/>
      <c r="I72" s="138" t="s">
        <v>1406</v>
      </c>
      <c r="J72" s="141" t="s">
        <v>1407</v>
      </c>
      <c r="K72" s="142" t="s">
        <v>1419</v>
      </c>
      <c r="L72" s="143">
        <v>45132</v>
      </c>
      <c r="M72" s="118">
        <f>G72/F72</f>
        <v>2.0750000000000002</v>
      </c>
    </row>
    <row r="73" spans="1:13" ht="60" x14ac:dyDescent="0.25">
      <c r="A73" s="137" t="s">
        <v>1337</v>
      </c>
      <c r="B73" s="138" t="s">
        <v>1449</v>
      </c>
      <c r="C73" s="138" t="s">
        <v>1476</v>
      </c>
      <c r="D73" s="138" t="s">
        <v>1451</v>
      </c>
      <c r="E73" s="138" t="s">
        <v>1340</v>
      </c>
      <c r="F73" s="139">
        <v>100</v>
      </c>
      <c r="G73" s="140">
        <v>105.39</v>
      </c>
      <c r="H73" s="141"/>
      <c r="I73" s="138" t="s">
        <v>1452</v>
      </c>
      <c r="J73" s="141" t="s">
        <v>1477</v>
      </c>
      <c r="K73" s="142" t="s">
        <v>1478</v>
      </c>
      <c r="L73" s="143">
        <v>45541</v>
      </c>
      <c r="M73" s="118">
        <f>G73/F73*2</f>
        <v>2.1078000000000001</v>
      </c>
    </row>
    <row r="74" spans="1:13" ht="60" x14ac:dyDescent="0.25">
      <c r="A74" s="137" t="s">
        <v>1337</v>
      </c>
      <c r="B74" s="138" t="s">
        <v>1558</v>
      </c>
      <c r="C74" s="138" t="s">
        <v>1575</v>
      </c>
      <c r="D74" s="138" t="s">
        <v>1560</v>
      </c>
      <c r="E74" s="138" t="s">
        <v>1340</v>
      </c>
      <c r="F74" s="139">
        <v>100</v>
      </c>
      <c r="G74" s="140">
        <v>105.39</v>
      </c>
      <c r="H74" s="141"/>
      <c r="I74" s="138" t="s">
        <v>1561</v>
      </c>
      <c r="J74" s="141" t="s">
        <v>1569</v>
      </c>
      <c r="K74" s="142" t="s">
        <v>1576</v>
      </c>
      <c r="L74" s="143">
        <v>45961</v>
      </c>
      <c r="M74" s="118">
        <f>G74/F74*2</f>
        <v>2.1078000000000001</v>
      </c>
    </row>
    <row r="75" spans="1:13" ht="60" x14ac:dyDescent="0.25">
      <c r="A75" s="137" t="s">
        <v>1337</v>
      </c>
      <c r="B75" s="138" t="s">
        <v>1558</v>
      </c>
      <c r="C75" s="138" t="s">
        <v>1575</v>
      </c>
      <c r="D75" s="138" t="s">
        <v>1564</v>
      </c>
      <c r="E75" s="138" t="s">
        <v>1340</v>
      </c>
      <c r="F75" s="139">
        <v>100</v>
      </c>
      <c r="G75" s="140">
        <v>105.39</v>
      </c>
      <c r="H75" s="141"/>
      <c r="I75" s="138" t="s">
        <v>1561</v>
      </c>
      <c r="J75" s="141" t="s">
        <v>1569</v>
      </c>
      <c r="K75" s="142" t="s">
        <v>1577</v>
      </c>
      <c r="L75" s="143">
        <v>45961</v>
      </c>
      <c r="M75" s="118">
        <f>G75/F75*2</f>
        <v>2.1078000000000001</v>
      </c>
    </row>
    <row r="76" spans="1:13" ht="75" x14ac:dyDescent="0.25">
      <c r="A76" s="137" t="s">
        <v>1337</v>
      </c>
      <c r="B76" s="138" t="s">
        <v>1456</v>
      </c>
      <c r="C76" s="138" t="s">
        <v>1465</v>
      </c>
      <c r="D76" s="138" t="s">
        <v>1458</v>
      </c>
      <c r="E76" s="138" t="s">
        <v>1340</v>
      </c>
      <c r="F76" s="139">
        <v>100</v>
      </c>
      <c r="G76" s="140">
        <v>106.38</v>
      </c>
      <c r="H76" s="141"/>
      <c r="I76" s="138" t="s">
        <v>1459</v>
      </c>
      <c r="J76" s="141" t="s">
        <v>1466</v>
      </c>
      <c r="K76" s="142" t="s">
        <v>1467</v>
      </c>
      <c r="L76" s="143">
        <v>45525</v>
      </c>
      <c r="M76" s="118">
        <f>G76/F76*2</f>
        <v>2.1275999999999997</v>
      </c>
    </row>
    <row r="77" spans="1:13" ht="60" x14ac:dyDescent="0.25">
      <c r="A77" s="137" t="s">
        <v>1337</v>
      </c>
      <c r="B77" s="138" t="s">
        <v>1394</v>
      </c>
      <c r="C77" s="138" t="s">
        <v>1395</v>
      </c>
      <c r="D77" s="138" t="s">
        <v>125</v>
      </c>
      <c r="E77" s="138" t="s">
        <v>1340</v>
      </c>
      <c r="F77" s="139">
        <v>60</v>
      </c>
      <c r="G77" s="140">
        <v>127.66</v>
      </c>
      <c r="H77" s="141"/>
      <c r="I77" s="138" t="s">
        <v>1396</v>
      </c>
      <c r="J77" s="141" t="s">
        <v>1397</v>
      </c>
      <c r="K77" s="142" t="s">
        <v>1398</v>
      </c>
      <c r="L77" s="143">
        <v>45105</v>
      </c>
      <c r="M77" s="118">
        <f t="shared" ref="M77:M84" si="2">G77/F77</f>
        <v>2.1276666666666668</v>
      </c>
    </row>
    <row r="78" spans="1:13" ht="90" x14ac:dyDescent="0.25">
      <c r="A78" s="137" t="s">
        <v>1337</v>
      </c>
      <c r="B78" s="138" t="s">
        <v>1394</v>
      </c>
      <c r="C78" s="138" t="s">
        <v>1414</v>
      </c>
      <c r="D78" s="138" t="s">
        <v>1405</v>
      </c>
      <c r="E78" s="138" t="s">
        <v>1340</v>
      </c>
      <c r="F78" s="139">
        <v>60</v>
      </c>
      <c r="G78" s="140">
        <v>129.49</v>
      </c>
      <c r="H78" s="141"/>
      <c r="I78" s="138" t="s">
        <v>1406</v>
      </c>
      <c r="J78" s="141" t="s">
        <v>1407</v>
      </c>
      <c r="K78" s="142" t="s">
        <v>1415</v>
      </c>
      <c r="L78" s="143">
        <v>45132</v>
      </c>
      <c r="M78" s="118">
        <f t="shared" si="2"/>
        <v>2.1581666666666668</v>
      </c>
    </row>
    <row r="79" spans="1:13" ht="90" x14ac:dyDescent="0.25">
      <c r="A79" s="137" t="s">
        <v>1337</v>
      </c>
      <c r="B79" s="138" t="s">
        <v>1394</v>
      </c>
      <c r="C79" s="138" t="s">
        <v>1417</v>
      </c>
      <c r="D79" s="138" t="s">
        <v>1405</v>
      </c>
      <c r="E79" s="138" t="s">
        <v>1340</v>
      </c>
      <c r="F79" s="139">
        <v>60</v>
      </c>
      <c r="G79" s="140">
        <v>129.49</v>
      </c>
      <c r="H79" s="141"/>
      <c r="I79" s="138" t="s">
        <v>1406</v>
      </c>
      <c r="J79" s="141" t="s">
        <v>1407</v>
      </c>
      <c r="K79" s="142" t="s">
        <v>1418</v>
      </c>
      <c r="L79" s="143">
        <v>45132</v>
      </c>
      <c r="M79" s="118">
        <f t="shared" si="2"/>
        <v>2.1581666666666668</v>
      </c>
    </row>
    <row r="80" spans="1:13" ht="75" x14ac:dyDescent="0.25">
      <c r="A80" s="137" t="s">
        <v>1337</v>
      </c>
      <c r="B80" s="138" t="s">
        <v>1456</v>
      </c>
      <c r="C80" s="138" t="s">
        <v>1468</v>
      </c>
      <c r="D80" s="138" t="s">
        <v>1458</v>
      </c>
      <c r="E80" s="138" t="s">
        <v>1340</v>
      </c>
      <c r="F80" s="139">
        <v>100</v>
      </c>
      <c r="G80" s="140">
        <v>218.03</v>
      </c>
      <c r="H80" s="141"/>
      <c r="I80" s="138" t="s">
        <v>1459</v>
      </c>
      <c r="J80" s="141" t="s">
        <v>1466</v>
      </c>
      <c r="K80" s="142" t="s">
        <v>1469</v>
      </c>
      <c r="L80" s="143">
        <v>45525</v>
      </c>
      <c r="M80" s="118">
        <f t="shared" si="2"/>
        <v>2.1802999999999999</v>
      </c>
    </row>
    <row r="81" spans="1:13" ht="60" x14ac:dyDescent="0.25">
      <c r="A81" s="137" t="s">
        <v>1337</v>
      </c>
      <c r="B81" s="138" t="s">
        <v>1394</v>
      </c>
      <c r="C81" s="138" t="s">
        <v>1417</v>
      </c>
      <c r="D81" s="138" t="s">
        <v>125</v>
      </c>
      <c r="E81" s="138" t="s">
        <v>1340</v>
      </c>
      <c r="F81" s="139">
        <v>60</v>
      </c>
      <c r="G81" s="140">
        <v>131.18</v>
      </c>
      <c r="H81" s="141"/>
      <c r="I81" s="138" t="s">
        <v>1396</v>
      </c>
      <c r="J81" s="141" t="s">
        <v>1527</v>
      </c>
      <c r="K81" s="142" t="s">
        <v>1398</v>
      </c>
      <c r="L81" s="143">
        <v>45880</v>
      </c>
      <c r="M81" s="118">
        <f t="shared" si="2"/>
        <v>2.1863333333333332</v>
      </c>
    </row>
    <row r="82" spans="1:13" ht="60" x14ac:dyDescent="0.25">
      <c r="A82" s="137" t="s">
        <v>1337</v>
      </c>
      <c r="B82" s="138" t="s">
        <v>1394</v>
      </c>
      <c r="C82" s="138" t="s">
        <v>1551</v>
      </c>
      <c r="D82" s="138" t="s">
        <v>125</v>
      </c>
      <c r="E82" s="138" t="s">
        <v>1340</v>
      </c>
      <c r="F82" s="139">
        <v>30</v>
      </c>
      <c r="G82" s="140">
        <v>67.59</v>
      </c>
      <c r="H82" s="141"/>
      <c r="I82" s="138" t="s">
        <v>1396</v>
      </c>
      <c r="J82" s="141" t="s">
        <v>1552</v>
      </c>
      <c r="K82" s="142" t="s">
        <v>1553</v>
      </c>
      <c r="L82" s="143">
        <v>45944</v>
      </c>
      <c r="M82" s="118">
        <f t="shared" si="2"/>
        <v>2.2530000000000001</v>
      </c>
    </row>
    <row r="83" spans="1:13" ht="90" x14ac:dyDescent="0.25">
      <c r="A83" s="137" t="s">
        <v>1337</v>
      </c>
      <c r="B83" s="138" t="s">
        <v>1394</v>
      </c>
      <c r="C83" s="138" t="s">
        <v>1473</v>
      </c>
      <c r="D83" s="138" t="s">
        <v>1405</v>
      </c>
      <c r="E83" s="138" t="s">
        <v>1340</v>
      </c>
      <c r="F83" s="139">
        <v>120</v>
      </c>
      <c r="G83" s="140">
        <v>270.63</v>
      </c>
      <c r="H83" s="141"/>
      <c r="I83" s="138" t="s">
        <v>1406</v>
      </c>
      <c r="J83" s="141" t="s">
        <v>1471</v>
      </c>
      <c r="K83" s="142" t="s">
        <v>1474</v>
      </c>
      <c r="L83" s="143">
        <v>45525</v>
      </c>
      <c r="M83" s="118">
        <f t="shared" si="2"/>
        <v>2.2552499999999998</v>
      </c>
    </row>
    <row r="84" spans="1:13" ht="90" x14ac:dyDescent="0.25">
      <c r="A84" s="137" t="s">
        <v>1337</v>
      </c>
      <c r="B84" s="138" t="s">
        <v>1394</v>
      </c>
      <c r="C84" s="138" t="s">
        <v>1339</v>
      </c>
      <c r="D84" s="138" t="s">
        <v>1405</v>
      </c>
      <c r="E84" s="138" t="s">
        <v>1340</v>
      </c>
      <c r="F84" s="139">
        <v>90</v>
      </c>
      <c r="G84" s="140">
        <v>202.98</v>
      </c>
      <c r="H84" s="141"/>
      <c r="I84" s="138" t="s">
        <v>1406</v>
      </c>
      <c r="J84" s="141" t="s">
        <v>1471</v>
      </c>
      <c r="K84" s="142" t="s">
        <v>1475</v>
      </c>
      <c r="L84" s="143">
        <v>45525</v>
      </c>
      <c r="M84" s="118">
        <f t="shared" si="2"/>
        <v>2.2553333333333332</v>
      </c>
    </row>
    <row r="85" spans="1:13" ht="60" x14ac:dyDescent="0.25">
      <c r="A85" s="137" t="s">
        <v>1337</v>
      </c>
      <c r="B85" s="138" t="s">
        <v>1449</v>
      </c>
      <c r="C85" s="138" t="s">
        <v>1450</v>
      </c>
      <c r="D85" s="138" t="s">
        <v>1451</v>
      </c>
      <c r="E85" s="138" t="s">
        <v>1340</v>
      </c>
      <c r="F85" s="139">
        <v>28</v>
      </c>
      <c r="G85" s="140">
        <v>33.1</v>
      </c>
      <c r="H85" s="141"/>
      <c r="I85" s="138" t="s">
        <v>1452</v>
      </c>
      <c r="J85" s="141" t="s">
        <v>1453</v>
      </c>
      <c r="K85" s="142" t="s">
        <v>1454</v>
      </c>
      <c r="L85" s="143">
        <v>44335</v>
      </c>
      <c r="M85" s="118">
        <f>G85/F85*2</f>
        <v>2.3642857142857143</v>
      </c>
    </row>
    <row r="86" spans="1:13" ht="60" x14ac:dyDescent="0.25">
      <c r="A86" s="137" t="s">
        <v>1337</v>
      </c>
      <c r="B86" s="138" t="s">
        <v>1558</v>
      </c>
      <c r="C86" s="138" t="s">
        <v>1559</v>
      </c>
      <c r="D86" s="138" t="s">
        <v>1560</v>
      </c>
      <c r="E86" s="138" t="s">
        <v>1340</v>
      </c>
      <c r="F86" s="139">
        <v>28</v>
      </c>
      <c r="G86" s="140">
        <v>33.1</v>
      </c>
      <c r="H86" s="141"/>
      <c r="I86" s="138" t="s">
        <v>1561</v>
      </c>
      <c r="J86" s="141" t="s">
        <v>1562</v>
      </c>
      <c r="K86" s="142" t="s">
        <v>1563</v>
      </c>
      <c r="L86" s="143">
        <v>45961</v>
      </c>
      <c r="M86" s="118">
        <f>G86/F86*2</f>
        <v>2.3642857142857143</v>
      </c>
    </row>
    <row r="87" spans="1:13" ht="60" x14ac:dyDescent="0.25">
      <c r="A87" s="137" t="s">
        <v>1337</v>
      </c>
      <c r="B87" s="138" t="s">
        <v>1558</v>
      </c>
      <c r="C87" s="138" t="s">
        <v>1559</v>
      </c>
      <c r="D87" s="138" t="s">
        <v>1564</v>
      </c>
      <c r="E87" s="138" t="s">
        <v>1340</v>
      </c>
      <c r="F87" s="139">
        <v>28</v>
      </c>
      <c r="G87" s="140">
        <v>33.1</v>
      </c>
      <c r="H87" s="141"/>
      <c r="I87" s="138" t="s">
        <v>1561</v>
      </c>
      <c r="J87" s="141" t="s">
        <v>1565</v>
      </c>
      <c r="K87" s="142" t="s">
        <v>1566</v>
      </c>
      <c r="L87" s="143">
        <v>45961</v>
      </c>
      <c r="M87" s="118">
        <f>G87/F87*2</f>
        <v>2.3642857142857143</v>
      </c>
    </row>
    <row r="88" spans="1:13" ht="60" x14ac:dyDescent="0.25">
      <c r="A88" s="137" t="s">
        <v>1337</v>
      </c>
      <c r="B88" s="138" t="s">
        <v>1529</v>
      </c>
      <c r="C88" s="138" t="s">
        <v>1537</v>
      </c>
      <c r="D88" s="138" t="s">
        <v>1530</v>
      </c>
      <c r="E88" s="138" t="s">
        <v>1340</v>
      </c>
      <c r="F88" s="139">
        <v>20</v>
      </c>
      <c r="G88" s="140">
        <v>47.57</v>
      </c>
      <c r="H88" s="141"/>
      <c r="I88" s="138" t="s">
        <v>1531</v>
      </c>
      <c r="J88" s="141" t="s">
        <v>1532</v>
      </c>
      <c r="K88" s="142" t="s">
        <v>1538</v>
      </c>
      <c r="L88" s="143">
        <v>45894</v>
      </c>
      <c r="M88" s="118">
        <f>G88/F88</f>
        <v>2.3784999999999998</v>
      </c>
    </row>
    <row r="89" spans="1:13" ht="60" x14ac:dyDescent="0.25">
      <c r="A89" s="137" t="s">
        <v>1337</v>
      </c>
      <c r="B89" s="138" t="s">
        <v>1529</v>
      </c>
      <c r="C89" s="138" t="s">
        <v>1414</v>
      </c>
      <c r="D89" s="138" t="s">
        <v>1530</v>
      </c>
      <c r="E89" s="138" t="s">
        <v>1340</v>
      </c>
      <c r="F89" s="139">
        <v>60</v>
      </c>
      <c r="G89" s="140">
        <v>142.71</v>
      </c>
      <c r="H89" s="141"/>
      <c r="I89" s="138" t="s">
        <v>1531</v>
      </c>
      <c r="J89" s="141" t="s">
        <v>1532</v>
      </c>
      <c r="K89" s="142" t="s">
        <v>1536</v>
      </c>
      <c r="L89" s="143">
        <v>45894</v>
      </c>
      <c r="M89" s="118">
        <f>G89/F89</f>
        <v>2.3785000000000003</v>
      </c>
    </row>
    <row r="90" spans="1:13" ht="60" x14ac:dyDescent="0.25">
      <c r="A90" s="137" t="s">
        <v>1337</v>
      </c>
      <c r="B90" s="138" t="s">
        <v>1529</v>
      </c>
      <c r="C90" s="138" t="s">
        <v>1339</v>
      </c>
      <c r="D90" s="138" t="s">
        <v>1530</v>
      </c>
      <c r="E90" s="138" t="s">
        <v>1340</v>
      </c>
      <c r="F90" s="139">
        <v>90</v>
      </c>
      <c r="G90" s="140">
        <v>214.07</v>
      </c>
      <c r="H90" s="141"/>
      <c r="I90" s="138" t="s">
        <v>1531</v>
      </c>
      <c r="J90" s="141" t="s">
        <v>1532</v>
      </c>
      <c r="K90" s="142" t="s">
        <v>1533</v>
      </c>
      <c r="L90" s="143">
        <v>45894</v>
      </c>
      <c r="M90" s="118">
        <f>G90/F90</f>
        <v>2.3785555555555553</v>
      </c>
    </row>
    <row r="91" spans="1:13" ht="75" x14ac:dyDescent="0.25">
      <c r="A91" s="137" t="s">
        <v>1337</v>
      </c>
      <c r="B91" s="138" t="s">
        <v>1357</v>
      </c>
      <c r="C91" s="138" t="s">
        <v>1358</v>
      </c>
      <c r="D91" s="138" t="s">
        <v>468</v>
      </c>
      <c r="E91" s="138" t="s">
        <v>1340</v>
      </c>
      <c r="F91" s="139">
        <v>30</v>
      </c>
      <c r="G91" s="140">
        <v>35.68</v>
      </c>
      <c r="H91" s="141"/>
      <c r="I91" s="138" t="s">
        <v>1359</v>
      </c>
      <c r="J91" s="141" t="s">
        <v>1360</v>
      </c>
      <c r="K91" s="142" t="s">
        <v>1361</v>
      </c>
      <c r="L91" s="143">
        <v>44336</v>
      </c>
      <c r="M91" s="118">
        <f>G91/F91*2</f>
        <v>2.3786666666666667</v>
      </c>
    </row>
    <row r="92" spans="1:13" ht="75" x14ac:dyDescent="0.25">
      <c r="A92" s="137" t="s">
        <v>1337</v>
      </c>
      <c r="B92" s="138" t="s">
        <v>1456</v>
      </c>
      <c r="C92" s="138" t="s">
        <v>1457</v>
      </c>
      <c r="D92" s="138" t="s">
        <v>1458</v>
      </c>
      <c r="E92" s="138" t="s">
        <v>1340</v>
      </c>
      <c r="F92" s="139">
        <v>30</v>
      </c>
      <c r="G92" s="140">
        <v>35.68</v>
      </c>
      <c r="H92" s="141"/>
      <c r="I92" s="138" t="s">
        <v>1459</v>
      </c>
      <c r="J92" s="141" t="s">
        <v>201</v>
      </c>
      <c r="K92" s="142" t="s">
        <v>1460</v>
      </c>
      <c r="L92" s="143">
        <v>45525</v>
      </c>
      <c r="M92" s="118">
        <f>G92/F92*2</f>
        <v>2.3786666666666667</v>
      </c>
    </row>
    <row r="93" spans="1:13" ht="75" x14ac:dyDescent="0.25">
      <c r="A93" s="137" t="s">
        <v>1337</v>
      </c>
      <c r="B93" s="138" t="s">
        <v>1456</v>
      </c>
      <c r="C93" s="138" t="s">
        <v>1461</v>
      </c>
      <c r="D93" s="138" t="s">
        <v>1458</v>
      </c>
      <c r="E93" s="138" t="s">
        <v>1340</v>
      </c>
      <c r="F93" s="139">
        <v>90</v>
      </c>
      <c r="G93" s="140">
        <v>107.04</v>
      </c>
      <c r="H93" s="141"/>
      <c r="I93" s="138" t="s">
        <v>1459</v>
      </c>
      <c r="J93" s="141" t="s">
        <v>201</v>
      </c>
      <c r="K93" s="142" t="s">
        <v>1462</v>
      </c>
      <c r="L93" s="143">
        <v>45525</v>
      </c>
      <c r="M93" s="118">
        <f>G93/F93*2</f>
        <v>2.3786666666666667</v>
      </c>
    </row>
    <row r="94" spans="1:13" ht="75" x14ac:dyDescent="0.25">
      <c r="A94" s="137" t="s">
        <v>1337</v>
      </c>
      <c r="B94" s="138" t="s">
        <v>1456</v>
      </c>
      <c r="C94" s="138" t="s">
        <v>1463</v>
      </c>
      <c r="D94" s="138" t="s">
        <v>1458</v>
      </c>
      <c r="E94" s="138" t="s">
        <v>1340</v>
      </c>
      <c r="F94" s="139">
        <v>30</v>
      </c>
      <c r="G94" s="140">
        <v>71.36</v>
      </c>
      <c r="H94" s="141"/>
      <c r="I94" s="138" t="s">
        <v>1459</v>
      </c>
      <c r="J94" s="141" t="s">
        <v>201</v>
      </c>
      <c r="K94" s="142" t="s">
        <v>1464</v>
      </c>
      <c r="L94" s="143">
        <v>45525</v>
      </c>
      <c r="M94" s="118">
        <f>G94/F94</f>
        <v>2.3786666666666667</v>
      </c>
    </row>
    <row r="95" spans="1:13" ht="60" x14ac:dyDescent="0.25">
      <c r="A95" s="137" t="s">
        <v>1337</v>
      </c>
      <c r="B95" s="138" t="s">
        <v>1489</v>
      </c>
      <c r="C95" s="138" t="s">
        <v>1490</v>
      </c>
      <c r="D95" s="138" t="s">
        <v>955</v>
      </c>
      <c r="E95" s="138" t="s">
        <v>1340</v>
      </c>
      <c r="F95" s="139">
        <v>30</v>
      </c>
      <c r="G95" s="140">
        <v>35.68</v>
      </c>
      <c r="H95" s="141"/>
      <c r="I95" s="138" t="s">
        <v>1491</v>
      </c>
      <c r="J95" s="141" t="s">
        <v>1492</v>
      </c>
      <c r="K95" s="142" t="s">
        <v>1493</v>
      </c>
      <c r="L95" s="143">
        <v>45770</v>
      </c>
      <c r="M95" s="118">
        <f t="shared" ref="M95:M102" si="3">G95/F95*2</f>
        <v>2.3786666666666667</v>
      </c>
    </row>
    <row r="96" spans="1:13" ht="60" x14ac:dyDescent="0.25">
      <c r="A96" s="137" t="s">
        <v>1337</v>
      </c>
      <c r="B96" s="138" t="s">
        <v>1489</v>
      </c>
      <c r="C96" s="138" t="s">
        <v>1494</v>
      </c>
      <c r="D96" s="138" t="s">
        <v>955</v>
      </c>
      <c r="E96" s="138" t="s">
        <v>1340</v>
      </c>
      <c r="F96" s="139">
        <v>60</v>
      </c>
      <c r="G96" s="140">
        <v>71.36</v>
      </c>
      <c r="H96" s="141"/>
      <c r="I96" s="138" t="s">
        <v>1491</v>
      </c>
      <c r="J96" s="141" t="s">
        <v>1492</v>
      </c>
      <c r="K96" s="142" t="s">
        <v>1495</v>
      </c>
      <c r="L96" s="143">
        <v>45770</v>
      </c>
      <c r="M96" s="118">
        <f t="shared" si="3"/>
        <v>2.3786666666666667</v>
      </c>
    </row>
    <row r="97" spans="1:13" ht="60" x14ac:dyDescent="0.25">
      <c r="A97" s="137" t="s">
        <v>1337</v>
      </c>
      <c r="B97" s="138" t="s">
        <v>1489</v>
      </c>
      <c r="C97" s="138" t="s">
        <v>1457</v>
      </c>
      <c r="D97" s="138" t="s">
        <v>955</v>
      </c>
      <c r="E97" s="138" t="s">
        <v>1340</v>
      </c>
      <c r="F97" s="139">
        <v>30</v>
      </c>
      <c r="G97" s="140">
        <v>35.68</v>
      </c>
      <c r="H97" s="141"/>
      <c r="I97" s="138" t="s">
        <v>1491</v>
      </c>
      <c r="J97" s="141" t="s">
        <v>1492</v>
      </c>
      <c r="K97" s="142" t="s">
        <v>1496</v>
      </c>
      <c r="L97" s="143">
        <v>45770</v>
      </c>
      <c r="M97" s="118">
        <f t="shared" si="3"/>
        <v>2.3786666666666667</v>
      </c>
    </row>
    <row r="98" spans="1:13" ht="60" x14ac:dyDescent="0.25">
      <c r="A98" s="137" t="s">
        <v>1337</v>
      </c>
      <c r="B98" s="138" t="s">
        <v>1489</v>
      </c>
      <c r="C98" s="138" t="s">
        <v>1497</v>
      </c>
      <c r="D98" s="138" t="s">
        <v>955</v>
      </c>
      <c r="E98" s="138" t="s">
        <v>1340</v>
      </c>
      <c r="F98" s="139">
        <v>60</v>
      </c>
      <c r="G98" s="140">
        <v>71.36</v>
      </c>
      <c r="H98" s="141"/>
      <c r="I98" s="138" t="s">
        <v>1491</v>
      </c>
      <c r="J98" s="141" t="s">
        <v>1492</v>
      </c>
      <c r="K98" s="142" t="s">
        <v>1498</v>
      </c>
      <c r="L98" s="143">
        <v>45770</v>
      </c>
      <c r="M98" s="118">
        <f t="shared" si="3"/>
        <v>2.3786666666666667</v>
      </c>
    </row>
    <row r="99" spans="1:13" ht="45" x14ac:dyDescent="0.25">
      <c r="A99" s="137" t="s">
        <v>1337</v>
      </c>
      <c r="B99" s="138" t="s">
        <v>1524</v>
      </c>
      <c r="C99" s="138" t="s">
        <v>1497</v>
      </c>
      <c r="D99" s="138" t="s">
        <v>955</v>
      </c>
      <c r="E99" s="138" t="s">
        <v>1340</v>
      </c>
      <c r="F99" s="139">
        <v>60</v>
      </c>
      <c r="G99" s="140">
        <v>71.36</v>
      </c>
      <c r="H99" s="141"/>
      <c r="I99" s="138" t="s">
        <v>1521</v>
      </c>
      <c r="J99" s="141" t="s">
        <v>1342</v>
      </c>
      <c r="K99" s="142" t="s">
        <v>1498</v>
      </c>
      <c r="L99" s="143">
        <v>44334</v>
      </c>
      <c r="M99" s="118">
        <f t="shared" si="3"/>
        <v>2.3786666666666667</v>
      </c>
    </row>
    <row r="100" spans="1:13" ht="45" x14ac:dyDescent="0.25">
      <c r="A100" s="137" t="s">
        <v>1337</v>
      </c>
      <c r="B100" s="138" t="s">
        <v>1524</v>
      </c>
      <c r="C100" s="138" t="s">
        <v>1457</v>
      </c>
      <c r="D100" s="138" t="s">
        <v>955</v>
      </c>
      <c r="E100" s="138" t="s">
        <v>1340</v>
      </c>
      <c r="F100" s="139">
        <v>30</v>
      </c>
      <c r="G100" s="140">
        <v>35.68</v>
      </c>
      <c r="H100" s="141"/>
      <c r="I100" s="138" t="s">
        <v>1521</v>
      </c>
      <c r="J100" s="141" t="s">
        <v>1342</v>
      </c>
      <c r="K100" s="142" t="s">
        <v>1496</v>
      </c>
      <c r="L100" s="143">
        <v>44334</v>
      </c>
      <c r="M100" s="118">
        <f t="shared" si="3"/>
        <v>2.3786666666666667</v>
      </c>
    </row>
    <row r="101" spans="1:13" ht="60" x14ac:dyDescent="0.25">
      <c r="A101" s="137" t="s">
        <v>1337</v>
      </c>
      <c r="B101" s="138" t="s">
        <v>1489</v>
      </c>
      <c r="C101" s="138" t="s">
        <v>1525</v>
      </c>
      <c r="D101" s="138" t="s">
        <v>955</v>
      </c>
      <c r="E101" s="138" t="s">
        <v>1340</v>
      </c>
      <c r="F101" s="139">
        <v>60</v>
      </c>
      <c r="G101" s="140">
        <v>71.36</v>
      </c>
      <c r="H101" s="141"/>
      <c r="I101" s="138" t="s">
        <v>1521</v>
      </c>
      <c r="J101" s="141" t="s">
        <v>1522</v>
      </c>
      <c r="K101" s="142" t="s">
        <v>1495</v>
      </c>
      <c r="L101" s="143">
        <v>44865</v>
      </c>
      <c r="M101" s="118">
        <f t="shared" si="3"/>
        <v>2.3786666666666667</v>
      </c>
    </row>
    <row r="102" spans="1:13" ht="60" x14ac:dyDescent="0.25">
      <c r="A102" s="137" t="s">
        <v>1337</v>
      </c>
      <c r="B102" s="138" t="s">
        <v>1489</v>
      </c>
      <c r="C102" s="138" t="s">
        <v>1526</v>
      </c>
      <c r="D102" s="138" t="s">
        <v>955</v>
      </c>
      <c r="E102" s="138" t="s">
        <v>1340</v>
      </c>
      <c r="F102" s="139">
        <v>30</v>
      </c>
      <c r="G102" s="140">
        <v>35.68</v>
      </c>
      <c r="H102" s="141"/>
      <c r="I102" s="138" t="s">
        <v>1521</v>
      </c>
      <c r="J102" s="141" t="s">
        <v>1522</v>
      </c>
      <c r="K102" s="142" t="s">
        <v>1493</v>
      </c>
      <c r="L102" s="143">
        <v>44865</v>
      </c>
      <c r="M102" s="118">
        <f t="shared" si="3"/>
        <v>2.3786666666666667</v>
      </c>
    </row>
    <row r="103" spans="1:13" ht="60" x14ac:dyDescent="0.25">
      <c r="A103" s="137" t="s">
        <v>1337</v>
      </c>
      <c r="B103" s="138" t="s">
        <v>1529</v>
      </c>
      <c r="C103" s="138" t="s">
        <v>1362</v>
      </c>
      <c r="D103" s="138" t="s">
        <v>1530</v>
      </c>
      <c r="E103" s="138" t="s">
        <v>1340</v>
      </c>
      <c r="F103" s="139">
        <v>30</v>
      </c>
      <c r="G103" s="140">
        <v>71.36</v>
      </c>
      <c r="H103" s="141"/>
      <c r="I103" s="138" t="s">
        <v>1531</v>
      </c>
      <c r="J103" s="141" t="s">
        <v>1532</v>
      </c>
      <c r="K103" s="142" t="s">
        <v>1539</v>
      </c>
      <c r="L103" s="143">
        <v>45894</v>
      </c>
      <c r="M103" s="118">
        <f>G103/F103</f>
        <v>2.3786666666666667</v>
      </c>
    </row>
    <row r="104" spans="1:13" ht="60" x14ac:dyDescent="0.25">
      <c r="A104" s="137" t="s">
        <v>1337</v>
      </c>
      <c r="B104" s="138" t="s">
        <v>1529</v>
      </c>
      <c r="C104" s="138" t="s">
        <v>1388</v>
      </c>
      <c r="D104" s="138" t="s">
        <v>1530</v>
      </c>
      <c r="E104" s="138" t="s">
        <v>1340</v>
      </c>
      <c r="F104" s="139">
        <v>30</v>
      </c>
      <c r="G104" s="140">
        <v>71.36</v>
      </c>
      <c r="H104" s="141"/>
      <c r="I104" s="138" t="s">
        <v>1531</v>
      </c>
      <c r="J104" s="141" t="s">
        <v>1532</v>
      </c>
      <c r="K104" s="142" t="s">
        <v>1540</v>
      </c>
      <c r="L104" s="143">
        <v>45894</v>
      </c>
      <c r="M104" s="118">
        <f>G104/F104</f>
        <v>2.3786666666666667</v>
      </c>
    </row>
    <row r="105" spans="1:13" ht="60" x14ac:dyDescent="0.25">
      <c r="A105" s="137" t="s">
        <v>1337</v>
      </c>
      <c r="B105" s="138" t="s">
        <v>1529</v>
      </c>
      <c r="C105" s="138" t="s">
        <v>1534</v>
      </c>
      <c r="D105" s="138" t="s">
        <v>1530</v>
      </c>
      <c r="E105" s="138" t="s">
        <v>1340</v>
      </c>
      <c r="F105" s="139">
        <v>10</v>
      </c>
      <c r="G105" s="140">
        <v>23.79</v>
      </c>
      <c r="H105" s="141"/>
      <c r="I105" s="138" t="s">
        <v>1531</v>
      </c>
      <c r="J105" s="141" t="s">
        <v>1532</v>
      </c>
      <c r="K105" s="142" t="s">
        <v>1535</v>
      </c>
      <c r="L105" s="143">
        <v>45894</v>
      </c>
      <c r="M105" s="118">
        <f>G105/F105</f>
        <v>2.379</v>
      </c>
    </row>
    <row r="106" spans="1:13" ht="90" x14ac:dyDescent="0.25">
      <c r="A106" s="137" t="s">
        <v>1337</v>
      </c>
      <c r="B106" s="138" t="s">
        <v>1394</v>
      </c>
      <c r="C106" s="138" t="s">
        <v>1414</v>
      </c>
      <c r="D106" s="138" t="s">
        <v>1405</v>
      </c>
      <c r="E106" s="138" t="s">
        <v>1340</v>
      </c>
      <c r="F106" s="139">
        <v>60</v>
      </c>
      <c r="G106" s="140">
        <v>142.76</v>
      </c>
      <c r="H106" s="141"/>
      <c r="I106" s="138" t="s">
        <v>1406</v>
      </c>
      <c r="J106" s="141" t="s">
        <v>1471</v>
      </c>
      <c r="K106" s="142" t="s">
        <v>1415</v>
      </c>
      <c r="L106" s="143">
        <v>45525</v>
      </c>
      <c r="M106" s="118">
        <f>G106/F106</f>
        <v>2.3793333333333333</v>
      </c>
    </row>
    <row r="107" spans="1:13" ht="90" x14ac:dyDescent="0.25">
      <c r="A107" s="137" t="s">
        <v>1337</v>
      </c>
      <c r="B107" s="138" t="s">
        <v>1394</v>
      </c>
      <c r="C107" s="138" t="s">
        <v>1417</v>
      </c>
      <c r="D107" s="138" t="s">
        <v>1405</v>
      </c>
      <c r="E107" s="138" t="s">
        <v>1340</v>
      </c>
      <c r="F107" s="139">
        <v>60</v>
      </c>
      <c r="G107" s="140">
        <v>142.76</v>
      </c>
      <c r="H107" s="141"/>
      <c r="I107" s="138" t="s">
        <v>1406</v>
      </c>
      <c r="J107" s="141" t="s">
        <v>1471</v>
      </c>
      <c r="K107" s="142" t="s">
        <v>1418</v>
      </c>
      <c r="L107" s="143">
        <v>45525</v>
      </c>
      <c r="M107" s="118">
        <f>G107/F107</f>
        <v>2.3793333333333333</v>
      </c>
    </row>
    <row r="108" spans="1:13" ht="90" x14ac:dyDescent="0.25">
      <c r="A108" s="137" t="s">
        <v>1337</v>
      </c>
      <c r="B108" s="138" t="s">
        <v>1394</v>
      </c>
      <c r="C108" s="138" t="s">
        <v>1470</v>
      </c>
      <c r="D108" s="138" t="s">
        <v>1405</v>
      </c>
      <c r="E108" s="138" t="s">
        <v>1340</v>
      </c>
      <c r="F108" s="139">
        <v>90</v>
      </c>
      <c r="G108" s="140">
        <v>107.48</v>
      </c>
      <c r="H108" s="141"/>
      <c r="I108" s="138" t="s">
        <v>1406</v>
      </c>
      <c r="J108" s="141" t="s">
        <v>1471</v>
      </c>
      <c r="K108" s="142" t="s">
        <v>1472</v>
      </c>
      <c r="L108" s="143">
        <v>45525</v>
      </c>
      <c r="M108" s="118">
        <f t="shared" ref="M108:M113" si="4">G108/F108*2</f>
        <v>2.3884444444444446</v>
      </c>
    </row>
    <row r="109" spans="1:13" ht="90" x14ac:dyDescent="0.25">
      <c r="A109" s="137" t="s">
        <v>1337</v>
      </c>
      <c r="B109" s="138" t="s">
        <v>1394</v>
      </c>
      <c r="C109" s="138" t="s">
        <v>1555</v>
      </c>
      <c r="D109" s="138" t="s">
        <v>1405</v>
      </c>
      <c r="E109" s="138" t="s">
        <v>1340</v>
      </c>
      <c r="F109" s="139">
        <v>120</v>
      </c>
      <c r="G109" s="140">
        <v>143.54</v>
      </c>
      <c r="H109" s="141"/>
      <c r="I109" s="138" t="s">
        <v>1406</v>
      </c>
      <c r="J109" s="141" t="s">
        <v>1554</v>
      </c>
      <c r="K109" s="142" t="s">
        <v>1556</v>
      </c>
      <c r="L109" s="143">
        <v>45961</v>
      </c>
      <c r="M109" s="118">
        <f t="shared" si="4"/>
        <v>2.3923333333333332</v>
      </c>
    </row>
    <row r="110" spans="1:13" ht="90" x14ac:dyDescent="0.25">
      <c r="A110" s="137" t="s">
        <v>1337</v>
      </c>
      <c r="B110" s="138" t="s">
        <v>1394</v>
      </c>
      <c r="C110" s="138" t="s">
        <v>1409</v>
      </c>
      <c r="D110" s="138" t="s">
        <v>1405</v>
      </c>
      <c r="E110" s="138" t="s">
        <v>1340</v>
      </c>
      <c r="F110" s="139">
        <v>30</v>
      </c>
      <c r="G110" s="140">
        <v>35.99</v>
      </c>
      <c r="H110" s="141"/>
      <c r="I110" s="138" t="s">
        <v>1406</v>
      </c>
      <c r="J110" s="141" t="s">
        <v>1407</v>
      </c>
      <c r="K110" s="142" t="s">
        <v>1410</v>
      </c>
      <c r="L110" s="143">
        <v>45132</v>
      </c>
      <c r="M110" s="118">
        <f t="shared" si="4"/>
        <v>2.3993333333333333</v>
      </c>
    </row>
    <row r="111" spans="1:13" ht="90" x14ac:dyDescent="0.25">
      <c r="A111" s="137" t="s">
        <v>1337</v>
      </c>
      <c r="B111" s="138" t="s">
        <v>1394</v>
      </c>
      <c r="C111" s="138" t="s">
        <v>1389</v>
      </c>
      <c r="D111" s="138" t="s">
        <v>1405</v>
      </c>
      <c r="E111" s="138" t="s">
        <v>1340</v>
      </c>
      <c r="F111" s="139">
        <v>30</v>
      </c>
      <c r="G111" s="140">
        <v>35.99</v>
      </c>
      <c r="H111" s="141"/>
      <c r="I111" s="138" t="s">
        <v>1406</v>
      </c>
      <c r="J111" s="141" t="s">
        <v>1407</v>
      </c>
      <c r="K111" s="142" t="s">
        <v>1413</v>
      </c>
      <c r="L111" s="143">
        <v>45132</v>
      </c>
      <c r="M111" s="118">
        <f t="shared" si="4"/>
        <v>2.3993333333333333</v>
      </c>
    </row>
    <row r="112" spans="1:13" ht="90" x14ac:dyDescent="0.25">
      <c r="A112" s="137" t="s">
        <v>1337</v>
      </c>
      <c r="B112" s="138" t="s">
        <v>1394</v>
      </c>
      <c r="C112" s="138" t="s">
        <v>1404</v>
      </c>
      <c r="D112" s="138" t="s">
        <v>1405</v>
      </c>
      <c r="E112" s="138" t="s">
        <v>1340</v>
      </c>
      <c r="F112" s="139">
        <v>60</v>
      </c>
      <c r="G112" s="140">
        <v>71.989999999999995</v>
      </c>
      <c r="H112" s="141"/>
      <c r="I112" s="138" t="s">
        <v>1406</v>
      </c>
      <c r="J112" s="141" t="s">
        <v>1407</v>
      </c>
      <c r="K112" s="142" t="s">
        <v>1408</v>
      </c>
      <c r="L112" s="143">
        <v>45132</v>
      </c>
      <c r="M112" s="118">
        <f t="shared" si="4"/>
        <v>2.3996666666666666</v>
      </c>
    </row>
    <row r="113" spans="1:13" ht="90" x14ac:dyDescent="0.25">
      <c r="A113" s="137" t="s">
        <v>1337</v>
      </c>
      <c r="B113" s="138" t="s">
        <v>1394</v>
      </c>
      <c r="C113" s="138" t="s">
        <v>1411</v>
      </c>
      <c r="D113" s="138" t="s">
        <v>1405</v>
      </c>
      <c r="E113" s="138" t="s">
        <v>1340</v>
      </c>
      <c r="F113" s="139">
        <v>60</v>
      </c>
      <c r="G113" s="140">
        <v>71.989999999999995</v>
      </c>
      <c r="H113" s="141"/>
      <c r="I113" s="138" t="s">
        <v>1406</v>
      </c>
      <c r="J113" s="141" t="s">
        <v>1407</v>
      </c>
      <c r="K113" s="142" t="s">
        <v>1412</v>
      </c>
      <c r="L113" s="143">
        <v>45132</v>
      </c>
      <c r="M113" s="118">
        <f t="shared" si="4"/>
        <v>2.3996666666666666</v>
      </c>
    </row>
    <row r="114" spans="1:13" ht="90" x14ac:dyDescent="0.25">
      <c r="A114" s="137" t="s">
        <v>1337</v>
      </c>
      <c r="B114" s="138" t="s">
        <v>1394</v>
      </c>
      <c r="C114" s="138" t="s">
        <v>1339</v>
      </c>
      <c r="D114" s="138" t="s">
        <v>1405</v>
      </c>
      <c r="E114" s="138" t="s">
        <v>1340</v>
      </c>
      <c r="F114" s="139">
        <v>90</v>
      </c>
      <c r="G114" s="140">
        <v>216.77</v>
      </c>
      <c r="H114" s="141"/>
      <c r="I114" s="138" t="s">
        <v>1406</v>
      </c>
      <c r="J114" s="141" t="s">
        <v>1554</v>
      </c>
      <c r="K114" s="142" t="s">
        <v>1475</v>
      </c>
      <c r="L114" s="143">
        <v>45961</v>
      </c>
      <c r="M114" s="118">
        <f>G114/F114</f>
        <v>2.4085555555555556</v>
      </c>
    </row>
    <row r="115" spans="1:13" ht="90" x14ac:dyDescent="0.25">
      <c r="A115" s="137" t="s">
        <v>1337</v>
      </c>
      <c r="B115" s="138" t="s">
        <v>1394</v>
      </c>
      <c r="C115" s="138" t="s">
        <v>1473</v>
      </c>
      <c r="D115" s="138" t="s">
        <v>1405</v>
      </c>
      <c r="E115" s="138" t="s">
        <v>1340</v>
      </c>
      <c r="F115" s="139">
        <v>120</v>
      </c>
      <c r="G115" s="140">
        <v>289.42</v>
      </c>
      <c r="H115" s="141"/>
      <c r="I115" s="138" t="s">
        <v>1406</v>
      </c>
      <c r="J115" s="141" t="s">
        <v>1554</v>
      </c>
      <c r="K115" s="142" t="s">
        <v>1474</v>
      </c>
      <c r="L115" s="143">
        <v>45961</v>
      </c>
      <c r="M115" s="118">
        <f>G115/F115</f>
        <v>2.4118333333333335</v>
      </c>
    </row>
    <row r="116" spans="1:13" ht="75" x14ac:dyDescent="0.25">
      <c r="A116" s="137" t="s">
        <v>1337</v>
      </c>
      <c r="B116" s="138" t="s">
        <v>1357</v>
      </c>
      <c r="C116" s="138" t="s">
        <v>1358</v>
      </c>
      <c r="D116" s="138" t="s">
        <v>468</v>
      </c>
      <c r="E116" s="138" t="s">
        <v>1340</v>
      </c>
      <c r="F116" s="139">
        <v>30</v>
      </c>
      <c r="G116" s="140">
        <v>37.200000000000003</v>
      </c>
      <c r="H116" s="141"/>
      <c r="I116" s="138" t="s">
        <v>1359</v>
      </c>
      <c r="J116" s="141" t="s">
        <v>1442</v>
      </c>
      <c r="K116" s="142" t="s">
        <v>1361</v>
      </c>
      <c r="L116" s="143">
        <v>45415</v>
      </c>
      <c r="M116" s="118">
        <f>G116/F116*2</f>
        <v>2.48</v>
      </c>
    </row>
    <row r="117" spans="1:13" ht="75" x14ac:dyDescent="0.25">
      <c r="A117" s="137" t="s">
        <v>1337</v>
      </c>
      <c r="B117" s="138" t="s">
        <v>1357</v>
      </c>
      <c r="C117" s="138" t="s">
        <v>1358</v>
      </c>
      <c r="D117" s="138" t="s">
        <v>468</v>
      </c>
      <c r="E117" s="138" t="s">
        <v>1340</v>
      </c>
      <c r="F117" s="139">
        <v>30</v>
      </c>
      <c r="G117" s="140">
        <v>37.200000000000003</v>
      </c>
      <c r="H117" s="141"/>
      <c r="I117" s="138" t="s">
        <v>1443</v>
      </c>
      <c r="J117" s="141" t="s">
        <v>1442</v>
      </c>
      <c r="K117" s="142" t="s">
        <v>1361</v>
      </c>
      <c r="L117" s="143">
        <v>45415</v>
      </c>
      <c r="M117" s="118">
        <f>G117/F117*2</f>
        <v>2.48</v>
      </c>
    </row>
    <row r="118" spans="1:13" ht="90" x14ac:dyDescent="0.25">
      <c r="A118" s="137" t="s">
        <v>1337</v>
      </c>
      <c r="B118" s="138" t="s">
        <v>1394</v>
      </c>
      <c r="C118" s="138" t="s">
        <v>1555</v>
      </c>
      <c r="D118" s="138" t="s">
        <v>1405</v>
      </c>
      <c r="E118" s="138" t="s">
        <v>1340</v>
      </c>
      <c r="F118" s="139">
        <v>120</v>
      </c>
      <c r="G118" s="140">
        <v>149.28</v>
      </c>
      <c r="H118" s="141"/>
      <c r="I118" s="138" t="s">
        <v>1406</v>
      </c>
      <c r="J118" s="141" t="s">
        <v>1581</v>
      </c>
      <c r="K118" s="142" t="s">
        <v>1556</v>
      </c>
      <c r="L118" s="143">
        <v>46149</v>
      </c>
      <c r="M118" s="118">
        <f>G118/F118*2</f>
        <v>2.488</v>
      </c>
    </row>
    <row r="119" spans="1:13" ht="90" x14ac:dyDescent="0.25">
      <c r="A119" s="137" t="s">
        <v>1337</v>
      </c>
      <c r="B119" s="138" t="s">
        <v>1394</v>
      </c>
      <c r="C119" s="138" t="s">
        <v>1362</v>
      </c>
      <c r="D119" s="138" t="s">
        <v>1405</v>
      </c>
      <c r="E119" s="138" t="s">
        <v>1340</v>
      </c>
      <c r="F119" s="139">
        <v>30</v>
      </c>
      <c r="G119" s="140">
        <v>75.05</v>
      </c>
      <c r="H119" s="141"/>
      <c r="I119" s="138" t="s">
        <v>1406</v>
      </c>
      <c r="J119" s="141" t="s">
        <v>1471</v>
      </c>
      <c r="K119" s="142" t="s">
        <v>1416</v>
      </c>
      <c r="L119" s="143">
        <v>45525</v>
      </c>
      <c r="M119" s="118">
        <f t="shared" ref="M119:M128" si="5">G119/F119</f>
        <v>2.5016666666666665</v>
      </c>
    </row>
    <row r="120" spans="1:13" ht="90" x14ac:dyDescent="0.25">
      <c r="A120" s="137" t="s">
        <v>1337</v>
      </c>
      <c r="B120" s="138" t="s">
        <v>1394</v>
      </c>
      <c r="C120" s="138" t="s">
        <v>1388</v>
      </c>
      <c r="D120" s="138" t="s">
        <v>1405</v>
      </c>
      <c r="E120" s="138" t="s">
        <v>1340</v>
      </c>
      <c r="F120" s="139">
        <v>30</v>
      </c>
      <c r="G120" s="140">
        <v>75.05</v>
      </c>
      <c r="H120" s="141"/>
      <c r="I120" s="138" t="s">
        <v>1406</v>
      </c>
      <c r="J120" s="141" t="s">
        <v>1471</v>
      </c>
      <c r="K120" s="142" t="s">
        <v>1419</v>
      </c>
      <c r="L120" s="143">
        <v>45525</v>
      </c>
      <c r="M120" s="118">
        <f t="shared" si="5"/>
        <v>2.5016666666666665</v>
      </c>
    </row>
    <row r="121" spans="1:13" ht="45" x14ac:dyDescent="0.25">
      <c r="A121" s="137" t="s">
        <v>1337</v>
      </c>
      <c r="B121" s="138" t="s">
        <v>1422</v>
      </c>
      <c r="C121" s="138" t="s">
        <v>1423</v>
      </c>
      <c r="D121" s="138" t="s">
        <v>1424</v>
      </c>
      <c r="E121" s="138" t="s">
        <v>1340</v>
      </c>
      <c r="F121" s="139">
        <v>28</v>
      </c>
      <c r="G121" s="140">
        <v>70.099999999999994</v>
      </c>
      <c r="H121" s="141"/>
      <c r="I121" s="138" t="s">
        <v>1425</v>
      </c>
      <c r="J121" s="141" t="s">
        <v>1426</v>
      </c>
      <c r="K121" s="142" t="s">
        <v>1427</v>
      </c>
      <c r="L121" s="143">
        <v>45202</v>
      </c>
      <c r="M121" s="118">
        <f t="shared" si="5"/>
        <v>2.5035714285714286</v>
      </c>
    </row>
    <row r="122" spans="1:13" ht="45" x14ac:dyDescent="0.25">
      <c r="A122" s="137" t="s">
        <v>1337</v>
      </c>
      <c r="B122" s="138" t="s">
        <v>1422</v>
      </c>
      <c r="C122" s="138" t="s">
        <v>1423</v>
      </c>
      <c r="D122" s="138" t="s">
        <v>1431</v>
      </c>
      <c r="E122" s="138" t="s">
        <v>1340</v>
      </c>
      <c r="F122" s="139">
        <v>28</v>
      </c>
      <c r="G122" s="140">
        <v>70.099999999999994</v>
      </c>
      <c r="H122" s="141"/>
      <c r="I122" s="138" t="s">
        <v>1425</v>
      </c>
      <c r="J122" s="141" t="s">
        <v>1426</v>
      </c>
      <c r="K122" s="142" t="s">
        <v>1432</v>
      </c>
      <c r="L122" s="143">
        <v>45202</v>
      </c>
      <c r="M122" s="118">
        <f t="shared" si="5"/>
        <v>2.5035714285714286</v>
      </c>
    </row>
    <row r="123" spans="1:13" ht="60" x14ac:dyDescent="0.25">
      <c r="A123" s="137" t="s">
        <v>1337</v>
      </c>
      <c r="B123" s="138" t="s">
        <v>1428</v>
      </c>
      <c r="C123" s="138" t="s">
        <v>1542</v>
      </c>
      <c r="D123" s="138" t="s">
        <v>1424</v>
      </c>
      <c r="E123" s="138" t="s">
        <v>1340</v>
      </c>
      <c r="F123" s="139">
        <v>28</v>
      </c>
      <c r="G123" s="140">
        <v>70.099999999999994</v>
      </c>
      <c r="H123" s="141"/>
      <c r="I123" s="138" t="s">
        <v>1543</v>
      </c>
      <c r="J123" s="141" t="s">
        <v>1544</v>
      </c>
      <c r="K123" s="142" t="s">
        <v>1545</v>
      </c>
      <c r="L123" s="143">
        <v>45943</v>
      </c>
      <c r="M123" s="118">
        <f t="shared" si="5"/>
        <v>2.5035714285714286</v>
      </c>
    </row>
    <row r="124" spans="1:13" ht="60" x14ac:dyDescent="0.25">
      <c r="A124" s="137" t="s">
        <v>1337</v>
      </c>
      <c r="B124" s="138" t="s">
        <v>1428</v>
      </c>
      <c r="C124" s="138" t="s">
        <v>1542</v>
      </c>
      <c r="D124" s="138" t="s">
        <v>1431</v>
      </c>
      <c r="E124" s="138" t="s">
        <v>1340</v>
      </c>
      <c r="F124" s="139">
        <v>28</v>
      </c>
      <c r="G124" s="140">
        <v>70.099999999999994</v>
      </c>
      <c r="H124" s="141"/>
      <c r="I124" s="138" t="s">
        <v>1543</v>
      </c>
      <c r="J124" s="141" t="s">
        <v>1548</v>
      </c>
      <c r="K124" s="142" t="s">
        <v>1549</v>
      </c>
      <c r="L124" s="143">
        <v>45946</v>
      </c>
      <c r="M124" s="118">
        <f t="shared" si="5"/>
        <v>2.5035714285714286</v>
      </c>
    </row>
    <row r="125" spans="1:13" ht="90" x14ac:dyDescent="0.25">
      <c r="A125" s="137" t="s">
        <v>1337</v>
      </c>
      <c r="B125" s="138" t="s">
        <v>1394</v>
      </c>
      <c r="C125" s="138" t="s">
        <v>1362</v>
      </c>
      <c r="D125" s="138" t="s">
        <v>1405</v>
      </c>
      <c r="E125" s="138" t="s">
        <v>1340</v>
      </c>
      <c r="F125" s="139">
        <v>30</v>
      </c>
      <c r="G125" s="140">
        <v>75.11</v>
      </c>
      <c r="H125" s="141"/>
      <c r="I125" s="138" t="s">
        <v>1406</v>
      </c>
      <c r="J125" s="141" t="s">
        <v>1554</v>
      </c>
      <c r="K125" s="142" t="s">
        <v>1416</v>
      </c>
      <c r="L125" s="143">
        <v>45961</v>
      </c>
      <c r="M125" s="118">
        <f t="shared" si="5"/>
        <v>2.5036666666666667</v>
      </c>
    </row>
    <row r="126" spans="1:13" ht="90" x14ac:dyDescent="0.25">
      <c r="A126" s="137" t="s">
        <v>1337</v>
      </c>
      <c r="B126" s="138" t="s">
        <v>1394</v>
      </c>
      <c r="C126" s="138" t="s">
        <v>1388</v>
      </c>
      <c r="D126" s="138" t="s">
        <v>1405</v>
      </c>
      <c r="E126" s="138" t="s">
        <v>1340</v>
      </c>
      <c r="F126" s="139">
        <v>30</v>
      </c>
      <c r="G126" s="140">
        <v>75.11</v>
      </c>
      <c r="H126" s="141"/>
      <c r="I126" s="138" t="s">
        <v>1406</v>
      </c>
      <c r="J126" s="141" t="s">
        <v>1554</v>
      </c>
      <c r="K126" s="142" t="s">
        <v>1419</v>
      </c>
      <c r="L126" s="143">
        <v>45961</v>
      </c>
      <c r="M126" s="118">
        <f t="shared" si="5"/>
        <v>2.5036666666666667</v>
      </c>
    </row>
    <row r="127" spans="1:13" ht="90" x14ac:dyDescent="0.25">
      <c r="A127" s="137" t="s">
        <v>1337</v>
      </c>
      <c r="B127" s="138" t="s">
        <v>1394</v>
      </c>
      <c r="C127" s="138" t="s">
        <v>1417</v>
      </c>
      <c r="D127" s="138" t="s">
        <v>1405</v>
      </c>
      <c r="E127" s="138" t="s">
        <v>1340</v>
      </c>
      <c r="F127" s="139">
        <v>60</v>
      </c>
      <c r="G127" s="140">
        <v>152.91</v>
      </c>
      <c r="H127" s="141"/>
      <c r="I127" s="138" t="s">
        <v>1406</v>
      </c>
      <c r="J127" s="141" t="s">
        <v>1554</v>
      </c>
      <c r="K127" s="142" t="s">
        <v>1418</v>
      </c>
      <c r="L127" s="143">
        <v>45961</v>
      </c>
      <c r="M127" s="118">
        <f t="shared" si="5"/>
        <v>2.5484999999999998</v>
      </c>
    </row>
    <row r="128" spans="1:13" ht="90" x14ac:dyDescent="0.25">
      <c r="A128" s="137" t="s">
        <v>1337</v>
      </c>
      <c r="B128" s="138" t="s">
        <v>1394</v>
      </c>
      <c r="C128" s="138" t="s">
        <v>1414</v>
      </c>
      <c r="D128" s="138" t="s">
        <v>1405</v>
      </c>
      <c r="E128" s="138" t="s">
        <v>1340</v>
      </c>
      <c r="F128" s="139">
        <v>60</v>
      </c>
      <c r="G128" s="140">
        <v>152.91</v>
      </c>
      <c r="H128" s="141"/>
      <c r="I128" s="138" t="s">
        <v>1406</v>
      </c>
      <c r="J128" s="141" t="s">
        <v>1554</v>
      </c>
      <c r="K128" s="142" t="s">
        <v>1415</v>
      </c>
      <c r="L128" s="143">
        <v>45961</v>
      </c>
      <c r="M128" s="118">
        <f t="shared" si="5"/>
        <v>2.5484999999999998</v>
      </c>
    </row>
    <row r="129" spans="1:13" ht="75" x14ac:dyDescent="0.25">
      <c r="A129" s="137" t="s">
        <v>1337</v>
      </c>
      <c r="B129" s="138" t="s">
        <v>1357</v>
      </c>
      <c r="C129" s="138" t="s">
        <v>1358</v>
      </c>
      <c r="D129" s="138" t="s">
        <v>468</v>
      </c>
      <c r="E129" s="138" t="s">
        <v>1340</v>
      </c>
      <c r="F129" s="139">
        <v>30</v>
      </c>
      <c r="G129" s="140">
        <v>38.299999999999997</v>
      </c>
      <c r="H129" s="141"/>
      <c r="I129" s="138" t="s">
        <v>1443</v>
      </c>
      <c r="J129" s="141" t="s">
        <v>1506</v>
      </c>
      <c r="K129" s="142" t="s">
        <v>1361</v>
      </c>
      <c r="L129" s="143">
        <v>45806</v>
      </c>
      <c r="M129" s="118">
        <f t="shared" ref="M129:M142" si="6">G129/F129*2</f>
        <v>2.5533333333333332</v>
      </c>
    </row>
    <row r="130" spans="1:13" ht="90" x14ac:dyDescent="0.25">
      <c r="A130" s="137" t="s">
        <v>1337</v>
      </c>
      <c r="B130" s="138" t="s">
        <v>1394</v>
      </c>
      <c r="C130" s="138" t="s">
        <v>1404</v>
      </c>
      <c r="D130" s="138" t="s">
        <v>1405</v>
      </c>
      <c r="E130" s="138" t="s">
        <v>1340</v>
      </c>
      <c r="F130" s="139">
        <v>60</v>
      </c>
      <c r="G130" s="140">
        <v>76.77</v>
      </c>
      <c r="H130" s="141"/>
      <c r="I130" s="138" t="s">
        <v>1406</v>
      </c>
      <c r="J130" s="141" t="s">
        <v>1438</v>
      </c>
      <c r="K130" s="142" t="s">
        <v>1408</v>
      </c>
      <c r="L130" s="143">
        <v>45264</v>
      </c>
      <c r="M130" s="118">
        <f t="shared" si="6"/>
        <v>2.5589999999999997</v>
      </c>
    </row>
    <row r="131" spans="1:13" ht="90" x14ac:dyDescent="0.25">
      <c r="A131" s="137" t="s">
        <v>1337</v>
      </c>
      <c r="B131" s="138" t="s">
        <v>1394</v>
      </c>
      <c r="C131" s="138" t="s">
        <v>1411</v>
      </c>
      <c r="D131" s="138" t="s">
        <v>1405</v>
      </c>
      <c r="E131" s="138" t="s">
        <v>1340</v>
      </c>
      <c r="F131" s="139">
        <v>60</v>
      </c>
      <c r="G131" s="140">
        <v>76.77</v>
      </c>
      <c r="H131" s="141"/>
      <c r="I131" s="138" t="s">
        <v>1406</v>
      </c>
      <c r="J131" s="141" t="s">
        <v>1438</v>
      </c>
      <c r="K131" s="142" t="s">
        <v>1412</v>
      </c>
      <c r="L131" s="143">
        <v>45264</v>
      </c>
      <c r="M131" s="118">
        <f t="shared" si="6"/>
        <v>2.5589999999999997</v>
      </c>
    </row>
    <row r="132" spans="1:13" ht="60" x14ac:dyDescent="0.25">
      <c r="A132" s="137" t="s">
        <v>1337</v>
      </c>
      <c r="B132" s="138" t="s">
        <v>1489</v>
      </c>
      <c r="C132" s="138" t="s">
        <v>1494</v>
      </c>
      <c r="D132" s="138" t="s">
        <v>955</v>
      </c>
      <c r="E132" s="138" t="s">
        <v>1340</v>
      </c>
      <c r="F132" s="139">
        <v>60</v>
      </c>
      <c r="G132" s="140">
        <v>76.77</v>
      </c>
      <c r="H132" s="141"/>
      <c r="I132" s="138" t="s">
        <v>1491</v>
      </c>
      <c r="J132" s="141" t="s">
        <v>1528</v>
      </c>
      <c r="K132" s="142" t="s">
        <v>1495</v>
      </c>
      <c r="L132" s="143">
        <v>45889</v>
      </c>
      <c r="M132" s="118">
        <f t="shared" si="6"/>
        <v>2.5589999999999997</v>
      </c>
    </row>
    <row r="133" spans="1:13" ht="60" x14ac:dyDescent="0.25">
      <c r="A133" s="137" t="s">
        <v>1337</v>
      </c>
      <c r="B133" s="138" t="s">
        <v>1489</v>
      </c>
      <c r="C133" s="138" t="s">
        <v>1497</v>
      </c>
      <c r="D133" s="138" t="s">
        <v>955</v>
      </c>
      <c r="E133" s="138" t="s">
        <v>1340</v>
      </c>
      <c r="F133" s="139">
        <v>60</v>
      </c>
      <c r="G133" s="140">
        <v>76.77</v>
      </c>
      <c r="H133" s="141"/>
      <c r="I133" s="138" t="s">
        <v>1491</v>
      </c>
      <c r="J133" s="141" t="s">
        <v>1528</v>
      </c>
      <c r="K133" s="142" t="s">
        <v>1498</v>
      </c>
      <c r="L133" s="143">
        <v>45889</v>
      </c>
      <c r="M133" s="118">
        <f t="shared" si="6"/>
        <v>2.5589999999999997</v>
      </c>
    </row>
    <row r="134" spans="1:13" ht="45" x14ac:dyDescent="0.25">
      <c r="A134" s="137" t="s">
        <v>1337</v>
      </c>
      <c r="B134" s="138" t="s">
        <v>1489</v>
      </c>
      <c r="C134" s="138" t="s">
        <v>1494</v>
      </c>
      <c r="D134" s="138" t="s">
        <v>955</v>
      </c>
      <c r="E134" s="138" t="s">
        <v>1340</v>
      </c>
      <c r="F134" s="139">
        <v>60</v>
      </c>
      <c r="G134" s="140">
        <v>76.77</v>
      </c>
      <c r="H134" s="141"/>
      <c r="I134" s="138" t="s">
        <v>1521</v>
      </c>
      <c r="J134" s="141" t="s">
        <v>1528</v>
      </c>
      <c r="K134" s="142" t="s">
        <v>1495</v>
      </c>
      <c r="L134" s="143">
        <v>45889</v>
      </c>
      <c r="M134" s="118">
        <f t="shared" si="6"/>
        <v>2.5589999999999997</v>
      </c>
    </row>
    <row r="135" spans="1:13" ht="45" x14ac:dyDescent="0.25">
      <c r="A135" s="137" t="s">
        <v>1337</v>
      </c>
      <c r="B135" s="138" t="s">
        <v>1489</v>
      </c>
      <c r="C135" s="138" t="s">
        <v>1497</v>
      </c>
      <c r="D135" s="138" t="s">
        <v>955</v>
      </c>
      <c r="E135" s="138" t="s">
        <v>1340</v>
      </c>
      <c r="F135" s="139">
        <v>60</v>
      </c>
      <c r="G135" s="140">
        <v>76.77</v>
      </c>
      <c r="H135" s="141"/>
      <c r="I135" s="138" t="s">
        <v>1521</v>
      </c>
      <c r="J135" s="141" t="s">
        <v>1528</v>
      </c>
      <c r="K135" s="142" t="s">
        <v>1498</v>
      </c>
      <c r="L135" s="143">
        <v>45889</v>
      </c>
      <c r="M135" s="118">
        <f t="shared" si="6"/>
        <v>2.5589999999999997</v>
      </c>
    </row>
    <row r="136" spans="1:13" ht="90" x14ac:dyDescent="0.25">
      <c r="A136" s="137" t="s">
        <v>1337</v>
      </c>
      <c r="B136" s="138" t="s">
        <v>1394</v>
      </c>
      <c r="C136" s="138" t="s">
        <v>1470</v>
      </c>
      <c r="D136" s="138" t="s">
        <v>1405</v>
      </c>
      <c r="E136" s="138" t="s">
        <v>1340</v>
      </c>
      <c r="F136" s="139">
        <v>90</v>
      </c>
      <c r="G136" s="140">
        <v>115.16</v>
      </c>
      <c r="H136" s="141"/>
      <c r="I136" s="138" t="s">
        <v>1406</v>
      </c>
      <c r="J136" s="141" t="s">
        <v>1554</v>
      </c>
      <c r="K136" s="142" t="s">
        <v>1472</v>
      </c>
      <c r="L136" s="143">
        <v>45961</v>
      </c>
      <c r="M136" s="118">
        <f t="shared" si="6"/>
        <v>2.5591111111111111</v>
      </c>
    </row>
    <row r="137" spans="1:13" ht="90" x14ac:dyDescent="0.25">
      <c r="A137" s="137" t="s">
        <v>1337</v>
      </c>
      <c r="B137" s="138" t="s">
        <v>1394</v>
      </c>
      <c r="C137" s="138" t="s">
        <v>1409</v>
      </c>
      <c r="D137" s="138" t="s">
        <v>1405</v>
      </c>
      <c r="E137" s="138" t="s">
        <v>1340</v>
      </c>
      <c r="F137" s="139">
        <v>30</v>
      </c>
      <c r="G137" s="140">
        <v>38.39</v>
      </c>
      <c r="H137" s="141"/>
      <c r="I137" s="138" t="s">
        <v>1406</v>
      </c>
      <c r="J137" s="141" t="s">
        <v>1471</v>
      </c>
      <c r="K137" s="142" t="s">
        <v>1410</v>
      </c>
      <c r="L137" s="143">
        <v>45525</v>
      </c>
      <c r="M137" s="118">
        <f t="shared" si="6"/>
        <v>2.5593333333333335</v>
      </c>
    </row>
    <row r="138" spans="1:13" ht="90" x14ac:dyDescent="0.25">
      <c r="A138" s="137" t="s">
        <v>1337</v>
      </c>
      <c r="B138" s="138" t="s">
        <v>1394</v>
      </c>
      <c r="C138" s="138" t="s">
        <v>1389</v>
      </c>
      <c r="D138" s="138" t="s">
        <v>1405</v>
      </c>
      <c r="E138" s="138" t="s">
        <v>1340</v>
      </c>
      <c r="F138" s="139">
        <v>30</v>
      </c>
      <c r="G138" s="140">
        <v>38.39</v>
      </c>
      <c r="H138" s="141"/>
      <c r="I138" s="138" t="s">
        <v>1406</v>
      </c>
      <c r="J138" s="141" t="s">
        <v>1471</v>
      </c>
      <c r="K138" s="142" t="s">
        <v>1413</v>
      </c>
      <c r="L138" s="143">
        <v>45525</v>
      </c>
      <c r="M138" s="118">
        <f t="shared" si="6"/>
        <v>2.5593333333333335</v>
      </c>
    </row>
    <row r="139" spans="1:13" ht="60" x14ac:dyDescent="0.25">
      <c r="A139" s="137" t="s">
        <v>1337</v>
      </c>
      <c r="B139" s="138" t="s">
        <v>1489</v>
      </c>
      <c r="C139" s="138" t="s">
        <v>1490</v>
      </c>
      <c r="D139" s="138" t="s">
        <v>955</v>
      </c>
      <c r="E139" s="138" t="s">
        <v>1340</v>
      </c>
      <c r="F139" s="139">
        <v>30</v>
      </c>
      <c r="G139" s="140">
        <v>38.39</v>
      </c>
      <c r="H139" s="141"/>
      <c r="I139" s="138" t="s">
        <v>1491</v>
      </c>
      <c r="J139" s="141" t="s">
        <v>1528</v>
      </c>
      <c r="K139" s="142" t="s">
        <v>1493</v>
      </c>
      <c r="L139" s="143">
        <v>45889</v>
      </c>
      <c r="M139" s="118">
        <f t="shared" si="6"/>
        <v>2.5593333333333335</v>
      </c>
    </row>
    <row r="140" spans="1:13" ht="60" x14ac:dyDescent="0.25">
      <c r="A140" s="137" t="s">
        <v>1337</v>
      </c>
      <c r="B140" s="138" t="s">
        <v>1489</v>
      </c>
      <c r="C140" s="138" t="s">
        <v>1457</v>
      </c>
      <c r="D140" s="138" t="s">
        <v>955</v>
      </c>
      <c r="E140" s="138" t="s">
        <v>1340</v>
      </c>
      <c r="F140" s="139">
        <v>30</v>
      </c>
      <c r="G140" s="140">
        <v>38.39</v>
      </c>
      <c r="H140" s="141"/>
      <c r="I140" s="138" t="s">
        <v>1491</v>
      </c>
      <c r="J140" s="141" t="s">
        <v>1528</v>
      </c>
      <c r="K140" s="142" t="s">
        <v>1496</v>
      </c>
      <c r="L140" s="143">
        <v>45889</v>
      </c>
      <c r="M140" s="118">
        <f t="shared" si="6"/>
        <v>2.5593333333333335</v>
      </c>
    </row>
    <row r="141" spans="1:13" ht="45" x14ac:dyDescent="0.25">
      <c r="A141" s="137" t="s">
        <v>1337</v>
      </c>
      <c r="B141" s="138" t="s">
        <v>1489</v>
      </c>
      <c r="C141" s="138" t="s">
        <v>1490</v>
      </c>
      <c r="D141" s="138" t="s">
        <v>955</v>
      </c>
      <c r="E141" s="138" t="s">
        <v>1340</v>
      </c>
      <c r="F141" s="139">
        <v>30</v>
      </c>
      <c r="G141" s="140">
        <v>38.39</v>
      </c>
      <c r="H141" s="141"/>
      <c r="I141" s="138" t="s">
        <v>1521</v>
      </c>
      <c r="J141" s="141" t="s">
        <v>1528</v>
      </c>
      <c r="K141" s="142" t="s">
        <v>1493</v>
      </c>
      <c r="L141" s="143">
        <v>45889</v>
      </c>
      <c r="M141" s="118">
        <f t="shared" si="6"/>
        <v>2.5593333333333335</v>
      </c>
    </row>
    <row r="142" spans="1:13" ht="45" x14ac:dyDescent="0.25">
      <c r="A142" s="137" t="s">
        <v>1337</v>
      </c>
      <c r="B142" s="138" t="s">
        <v>1489</v>
      </c>
      <c r="C142" s="138" t="s">
        <v>1457</v>
      </c>
      <c r="D142" s="138" t="s">
        <v>955</v>
      </c>
      <c r="E142" s="138" t="s">
        <v>1340</v>
      </c>
      <c r="F142" s="139">
        <v>30</v>
      </c>
      <c r="G142" s="140">
        <v>38.39</v>
      </c>
      <c r="H142" s="141"/>
      <c r="I142" s="138" t="s">
        <v>1521</v>
      </c>
      <c r="J142" s="141" t="s">
        <v>1528</v>
      </c>
      <c r="K142" s="142" t="s">
        <v>1496</v>
      </c>
      <c r="L142" s="143">
        <v>45889</v>
      </c>
      <c r="M142" s="118">
        <f t="shared" si="6"/>
        <v>2.5593333333333335</v>
      </c>
    </row>
    <row r="143" spans="1:13" ht="45" x14ac:dyDescent="0.25">
      <c r="A143" s="137" t="s">
        <v>1337</v>
      </c>
      <c r="B143" s="138" t="s">
        <v>1428</v>
      </c>
      <c r="C143" s="138" t="s">
        <v>1429</v>
      </c>
      <c r="D143" s="138" t="s">
        <v>1424</v>
      </c>
      <c r="E143" s="138" t="s">
        <v>1340</v>
      </c>
      <c r="F143" s="139">
        <v>98</v>
      </c>
      <c r="G143" s="140">
        <v>256.24</v>
      </c>
      <c r="H143" s="141"/>
      <c r="I143" s="138" t="s">
        <v>1425</v>
      </c>
      <c r="J143" s="141" t="s">
        <v>1426</v>
      </c>
      <c r="K143" s="142" t="s">
        <v>1430</v>
      </c>
      <c r="L143" s="143">
        <v>45202</v>
      </c>
      <c r="M143" s="118">
        <f>G143/F143</f>
        <v>2.6146938775510207</v>
      </c>
    </row>
    <row r="144" spans="1:13" ht="45" x14ac:dyDescent="0.25">
      <c r="A144" s="137" t="s">
        <v>1337</v>
      </c>
      <c r="B144" s="138" t="s">
        <v>1428</v>
      </c>
      <c r="C144" s="138" t="s">
        <v>1429</v>
      </c>
      <c r="D144" s="138" t="s">
        <v>1431</v>
      </c>
      <c r="E144" s="138" t="s">
        <v>1340</v>
      </c>
      <c r="F144" s="139">
        <v>98</v>
      </c>
      <c r="G144" s="140">
        <v>256.24</v>
      </c>
      <c r="H144" s="141"/>
      <c r="I144" s="138" t="s">
        <v>1425</v>
      </c>
      <c r="J144" s="141" t="s">
        <v>1426</v>
      </c>
      <c r="K144" s="142" t="s">
        <v>1433</v>
      </c>
      <c r="L144" s="143">
        <v>45202</v>
      </c>
      <c r="M144" s="118">
        <f>G144/F144</f>
        <v>2.6146938775510207</v>
      </c>
    </row>
    <row r="145" spans="1:13" ht="60" x14ac:dyDescent="0.25">
      <c r="A145" s="137" t="s">
        <v>1337</v>
      </c>
      <c r="B145" s="138" t="s">
        <v>1428</v>
      </c>
      <c r="C145" s="138" t="s">
        <v>1546</v>
      </c>
      <c r="D145" s="138" t="s">
        <v>1424</v>
      </c>
      <c r="E145" s="138" t="s">
        <v>1340</v>
      </c>
      <c r="F145" s="139">
        <v>98</v>
      </c>
      <c r="G145" s="140">
        <v>256.24</v>
      </c>
      <c r="H145" s="141"/>
      <c r="I145" s="138" t="s">
        <v>1543</v>
      </c>
      <c r="J145" s="141" t="s">
        <v>1544</v>
      </c>
      <c r="K145" s="142" t="s">
        <v>1547</v>
      </c>
      <c r="L145" s="143">
        <v>45943</v>
      </c>
      <c r="M145" s="118">
        <f>G145/F145</f>
        <v>2.6146938775510207</v>
      </c>
    </row>
    <row r="146" spans="1:13" ht="60" x14ac:dyDescent="0.25">
      <c r="A146" s="137" t="s">
        <v>1337</v>
      </c>
      <c r="B146" s="138" t="s">
        <v>1428</v>
      </c>
      <c r="C146" s="138" t="s">
        <v>1546</v>
      </c>
      <c r="D146" s="138" t="s">
        <v>1431</v>
      </c>
      <c r="E146" s="138" t="s">
        <v>1340</v>
      </c>
      <c r="F146" s="139">
        <v>98</v>
      </c>
      <c r="G146" s="140">
        <v>256.24</v>
      </c>
      <c r="H146" s="141"/>
      <c r="I146" s="138" t="s">
        <v>1543</v>
      </c>
      <c r="J146" s="141" t="s">
        <v>1548</v>
      </c>
      <c r="K146" s="142" t="s">
        <v>1550</v>
      </c>
      <c r="L146" s="143">
        <v>45946</v>
      </c>
      <c r="M146" s="118">
        <f>G146/F146</f>
        <v>2.6146938775510207</v>
      </c>
    </row>
  </sheetData>
  <autoFilter ref="A1:M146">
    <sortState ref="A2:M146">
      <sortCondition ref="M1:M146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selection activeCell="M73" sqref="M73"/>
    </sheetView>
  </sheetViews>
  <sheetFormatPr defaultRowHeight="15" x14ac:dyDescent="0.25"/>
  <cols>
    <col min="1" max="1" width="14.28515625" customWidth="1"/>
    <col min="2" max="2" width="11.85546875" customWidth="1"/>
    <col min="3" max="3" width="42.7109375" customWidth="1"/>
    <col min="4" max="4" width="49.140625" customWidth="1"/>
    <col min="10" max="10" width="11.42578125" customWidth="1"/>
    <col min="12" max="12" width="12.42578125" customWidth="1"/>
  </cols>
  <sheetData>
    <row r="1" spans="1:13" ht="52.5" x14ac:dyDescent="0.25">
      <c r="A1" s="134" t="s">
        <v>63</v>
      </c>
      <c r="B1" s="135" t="s">
        <v>64</v>
      </c>
      <c r="C1" s="135" t="s">
        <v>65</v>
      </c>
      <c r="D1" s="135" t="s">
        <v>66</v>
      </c>
      <c r="E1" s="135" t="s">
        <v>67</v>
      </c>
      <c r="F1" s="135" t="s">
        <v>68</v>
      </c>
      <c r="G1" s="135" t="s">
        <v>69</v>
      </c>
      <c r="H1" s="135" t="s">
        <v>70</v>
      </c>
      <c r="I1" s="135" t="s">
        <v>71</v>
      </c>
      <c r="J1" s="135" t="s">
        <v>72</v>
      </c>
      <c r="K1" s="135" t="s">
        <v>73</v>
      </c>
      <c r="L1" s="136" t="s">
        <v>74</v>
      </c>
      <c r="M1" s="116" t="s">
        <v>273</v>
      </c>
    </row>
    <row r="2" spans="1:13" ht="105" x14ac:dyDescent="0.25">
      <c r="A2" s="137" t="s">
        <v>1586</v>
      </c>
      <c r="B2" s="138" t="s">
        <v>1587</v>
      </c>
      <c r="C2" s="138" t="s">
        <v>1595</v>
      </c>
      <c r="D2" s="138" t="s">
        <v>1596</v>
      </c>
      <c r="E2" s="138"/>
      <c r="F2" s="139">
        <v>10</v>
      </c>
      <c r="G2" s="140">
        <v>17.96</v>
      </c>
      <c r="H2" s="141"/>
      <c r="I2" s="138" t="s">
        <v>1597</v>
      </c>
      <c r="J2" s="141" t="s">
        <v>1591</v>
      </c>
      <c r="K2" s="142" t="s">
        <v>1598</v>
      </c>
      <c r="L2" s="143">
        <v>44334</v>
      </c>
      <c r="M2" s="118">
        <f t="shared" ref="M2:M17" si="0">G2/F2/10</f>
        <v>0.17960000000000001</v>
      </c>
    </row>
    <row r="3" spans="1:13" ht="60" x14ac:dyDescent="0.25">
      <c r="A3" s="137" t="s">
        <v>1586</v>
      </c>
      <c r="B3" s="138" t="s">
        <v>1587</v>
      </c>
      <c r="C3" s="138" t="s">
        <v>1593</v>
      </c>
      <c r="D3" s="138" t="s">
        <v>1589</v>
      </c>
      <c r="E3" s="138"/>
      <c r="F3" s="139">
        <v>10</v>
      </c>
      <c r="G3" s="140">
        <v>25.55</v>
      </c>
      <c r="H3" s="141"/>
      <c r="I3" s="138" t="s">
        <v>1590</v>
      </c>
      <c r="J3" s="141" t="s">
        <v>1591</v>
      </c>
      <c r="K3" s="142" t="s">
        <v>1594</v>
      </c>
      <c r="L3" s="143">
        <v>44334</v>
      </c>
      <c r="M3" s="118">
        <f t="shared" si="0"/>
        <v>0.2555</v>
      </c>
    </row>
    <row r="4" spans="1:13" ht="60" x14ac:dyDescent="0.25">
      <c r="A4" s="137" t="s">
        <v>1586</v>
      </c>
      <c r="B4" s="138" t="s">
        <v>1587</v>
      </c>
      <c r="C4" s="138" t="s">
        <v>1711</v>
      </c>
      <c r="D4" s="138" t="s">
        <v>1655</v>
      </c>
      <c r="E4" s="138" t="s">
        <v>1604</v>
      </c>
      <c r="F4" s="139">
        <v>10</v>
      </c>
      <c r="G4" s="140">
        <v>28.99</v>
      </c>
      <c r="H4" s="141"/>
      <c r="I4" s="138" t="s">
        <v>1712</v>
      </c>
      <c r="J4" s="141" t="s">
        <v>1713</v>
      </c>
      <c r="K4" s="142" t="s">
        <v>1714</v>
      </c>
      <c r="L4" s="143">
        <v>45979</v>
      </c>
      <c r="M4" s="118">
        <f t="shared" si="0"/>
        <v>0.28989999999999999</v>
      </c>
    </row>
    <row r="5" spans="1:13" ht="60" x14ac:dyDescent="0.25">
      <c r="A5" s="137" t="s">
        <v>1586</v>
      </c>
      <c r="B5" s="138" t="s">
        <v>1587</v>
      </c>
      <c r="C5" s="138" t="s">
        <v>1711</v>
      </c>
      <c r="D5" s="138" t="s">
        <v>1655</v>
      </c>
      <c r="E5" s="138" t="s">
        <v>1604</v>
      </c>
      <c r="F5" s="139">
        <v>10</v>
      </c>
      <c r="G5" s="140">
        <v>28.99</v>
      </c>
      <c r="H5" s="141"/>
      <c r="I5" s="138" t="s">
        <v>1712</v>
      </c>
      <c r="J5" s="141" t="s">
        <v>1713</v>
      </c>
      <c r="K5" s="142" t="s">
        <v>1715</v>
      </c>
      <c r="L5" s="143">
        <v>45979</v>
      </c>
      <c r="M5" s="118">
        <f t="shared" si="0"/>
        <v>0.28989999999999999</v>
      </c>
    </row>
    <row r="6" spans="1:13" ht="90" x14ac:dyDescent="0.25">
      <c r="A6" s="137" t="s">
        <v>1586</v>
      </c>
      <c r="B6" s="138" t="s">
        <v>1587</v>
      </c>
      <c r="C6" s="138" t="s">
        <v>1718</v>
      </c>
      <c r="D6" s="138" t="s">
        <v>1655</v>
      </c>
      <c r="E6" s="138" t="s">
        <v>1604</v>
      </c>
      <c r="F6" s="139">
        <v>10</v>
      </c>
      <c r="G6" s="140">
        <v>28.99</v>
      </c>
      <c r="H6" s="141"/>
      <c r="I6" s="138" t="s">
        <v>1656</v>
      </c>
      <c r="J6" s="141" t="s">
        <v>1719</v>
      </c>
      <c r="K6" s="142" t="s">
        <v>1714</v>
      </c>
      <c r="L6" s="143">
        <v>44705</v>
      </c>
      <c r="M6" s="118">
        <f t="shared" si="0"/>
        <v>0.28989999999999999</v>
      </c>
    </row>
    <row r="7" spans="1:13" ht="75" x14ac:dyDescent="0.25">
      <c r="A7" s="137" t="s">
        <v>1586</v>
      </c>
      <c r="B7" s="138" t="s">
        <v>1587</v>
      </c>
      <c r="C7" s="138" t="s">
        <v>1612</v>
      </c>
      <c r="D7" s="138" t="s">
        <v>1655</v>
      </c>
      <c r="E7" s="138" t="s">
        <v>1604</v>
      </c>
      <c r="F7" s="139">
        <v>10</v>
      </c>
      <c r="G7" s="140">
        <v>28.99</v>
      </c>
      <c r="H7" s="141"/>
      <c r="I7" s="138" t="s">
        <v>1656</v>
      </c>
      <c r="J7" s="141" t="s">
        <v>1719</v>
      </c>
      <c r="K7" s="142" t="s">
        <v>1715</v>
      </c>
      <c r="L7" s="143">
        <v>44705</v>
      </c>
      <c r="M7" s="118">
        <f t="shared" si="0"/>
        <v>0.28989999999999999</v>
      </c>
    </row>
    <row r="8" spans="1:13" ht="45" x14ac:dyDescent="0.25">
      <c r="A8" s="137" t="s">
        <v>1586</v>
      </c>
      <c r="B8" s="138" t="s">
        <v>1587</v>
      </c>
      <c r="C8" s="138" t="s">
        <v>1614</v>
      </c>
      <c r="D8" s="138" t="s">
        <v>1615</v>
      </c>
      <c r="E8" s="138" t="s">
        <v>1604</v>
      </c>
      <c r="F8" s="139">
        <v>10</v>
      </c>
      <c r="G8" s="140">
        <v>37.33</v>
      </c>
      <c r="H8" s="141"/>
      <c r="I8" s="138" t="s">
        <v>1616</v>
      </c>
      <c r="J8" s="141" t="s">
        <v>1617</v>
      </c>
      <c r="K8" s="142" t="s">
        <v>1618</v>
      </c>
      <c r="L8" s="143">
        <v>44338</v>
      </c>
      <c r="M8" s="118">
        <f t="shared" si="0"/>
        <v>0.37329999999999997</v>
      </c>
    </row>
    <row r="9" spans="1:13" ht="105" x14ac:dyDescent="0.25">
      <c r="A9" s="137" t="s">
        <v>1586</v>
      </c>
      <c r="B9" s="138" t="s">
        <v>1673</v>
      </c>
      <c r="C9" s="138" t="s">
        <v>1691</v>
      </c>
      <c r="D9" s="138" t="s">
        <v>1675</v>
      </c>
      <c r="E9" s="138" t="s">
        <v>1604</v>
      </c>
      <c r="F9" s="139">
        <v>5</v>
      </c>
      <c r="G9" s="140">
        <v>22.4</v>
      </c>
      <c r="H9" s="141"/>
      <c r="I9" s="138" t="s">
        <v>1676</v>
      </c>
      <c r="J9" s="141" t="s">
        <v>1690</v>
      </c>
      <c r="K9" s="142" t="s">
        <v>1692</v>
      </c>
      <c r="L9" s="143">
        <v>45807</v>
      </c>
      <c r="M9" s="118">
        <f t="shared" si="0"/>
        <v>0.44799999999999995</v>
      </c>
    </row>
    <row r="10" spans="1:13" ht="105" x14ac:dyDescent="0.25">
      <c r="A10" s="137" t="s">
        <v>1586</v>
      </c>
      <c r="B10" s="138" t="s">
        <v>1673</v>
      </c>
      <c r="C10" s="138" t="s">
        <v>1709</v>
      </c>
      <c r="D10" s="138" t="s">
        <v>1675</v>
      </c>
      <c r="E10" s="138" t="s">
        <v>1604</v>
      </c>
      <c r="F10" s="139">
        <v>5</v>
      </c>
      <c r="G10" s="140">
        <v>22.4</v>
      </c>
      <c r="H10" s="141"/>
      <c r="I10" s="138" t="s">
        <v>1695</v>
      </c>
      <c r="J10" s="141" t="s">
        <v>1696</v>
      </c>
      <c r="K10" s="142" t="s">
        <v>1710</v>
      </c>
      <c r="L10" s="143">
        <v>45966</v>
      </c>
      <c r="M10" s="118">
        <f t="shared" si="0"/>
        <v>0.44799999999999995</v>
      </c>
    </row>
    <row r="11" spans="1:13" ht="75" x14ac:dyDescent="0.25">
      <c r="A11" s="137" t="s">
        <v>1586</v>
      </c>
      <c r="B11" s="138" t="s">
        <v>1587</v>
      </c>
      <c r="C11" s="138" t="s">
        <v>1612</v>
      </c>
      <c r="D11" s="138" t="s">
        <v>1603</v>
      </c>
      <c r="E11" s="138" t="s">
        <v>1604</v>
      </c>
      <c r="F11" s="139">
        <v>10</v>
      </c>
      <c r="G11" s="140">
        <v>58.32</v>
      </c>
      <c r="H11" s="141"/>
      <c r="I11" s="138" t="s">
        <v>1605</v>
      </c>
      <c r="J11" s="141" t="s">
        <v>1606</v>
      </c>
      <c r="K11" s="142" t="s">
        <v>1613</v>
      </c>
      <c r="L11" s="143">
        <v>44334</v>
      </c>
      <c r="M11" s="118">
        <f t="shared" si="0"/>
        <v>0.58319999999999994</v>
      </c>
    </row>
    <row r="12" spans="1:13" ht="75" x14ac:dyDescent="0.25">
      <c r="A12" s="137" t="s">
        <v>1586</v>
      </c>
      <c r="B12" s="138" t="s">
        <v>1587</v>
      </c>
      <c r="C12" s="138" t="s">
        <v>1654</v>
      </c>
      <c r="D12" s="138" t="s">
        <v>1655</v>
      </c>
      <c r="E12" s="138" t="s">
        <v>1604</v>
      </c>
      <c r="F12" s="139">
        <v>5</v>
      </c>
      <c r="G12" s="140">
        <v>33.67</v>
      </c>
      <c r="H12" s="141"/>
      <c r="I12" s="138" t="s">
        <v>1656</v>
      </c>
      <c r="J12" s="141" t="s">
        <v>1653</v>
      </c>
      <c r="K12" s="142" t="s">
        <v>1657</v>
      </c>
      <c r="L12" s="143">
        <v>45191</v>
      </c>
      <c r="M12" s="118">
        <f t="shared" si="0"/>
        <v>0.6734</v>
      </c>
    </row>
    <row r="13" spans="1:13" ht="60" x14ac:dyDescent="0.25">
      <c r="A13" s="137" t="s">
        <v>1586</v>
      </c>
      <c r="B13" s="138" t="s">
        <v>1587</v>
      </c>
      <c r="C13" s="138" t="s">
        <v>1716</v>
      </c>
      <c r="D13" s="138" t="s">
        <v>1655</v>
      </c>
      <c r="E13" s="138" t="s">
        <v>1604</v>
      </c>
      <c r="F13" s="139">
        <v>5</v>
      </c>
      <c r="G13" s="140">
        <v>33.67</v>
      </c>
      <c r="H13" s="141"/>
      <c r="I13" s="138" t="s">
        <v>1712</v>
      </c>
      <c r="J13" s="141" t="s">
        <v>1717</v>
      </c>
      <c r="K13" s="142" t="s">
        <v>1657</v>
      </c>
      <c r="L13" s="143">
        <v>45979</v>
      </c>
      <c r="M13" s="118">
        <f t="shared" si="0"/>
        <v>0.6734</v>
      </c>
    </row>
    <row r="14" spans="1:13" ht="45" x14ac:dyDescent="0.25">
      <c r="A14" s="137" t="s">
        <v>1586</v>
      </c>
      <c r="B14" s="138" t="s">
        <v>1587</v>
      </c>
      <c r="C14" s="138" t="s">
        <v>1619</v>
      </c>
      <c r="D14" s="138" t="s">
        <v>1663</v>
      </c>
      <c r="E14" s="138" t="s">
        <v>1604</v>
      </c>
      <c r="F14" s="139">
        <v>10</v>
      </c>
      <c r="G14" s="140">
        <v>77.41</v>
      </c>
      <c r="H14" s="141"/>
      <c r="I14" s="138" t="s">
        <v>1664</v>
      </c>
      <c r="J14" s="141" t="s">
        <v>1668</v>
      </c>
      <c r="K14" s="142" t="s">
        <v>1669</v>
      </c>
      <c r="L14" s="143">
        <v>45475</v>
      </c>
      <c r="M14" s="118">
        <f t="shared" si="0"/>
        <v>0.77410000000000001</v>
      </c>
    </row>
    <row r="15" spans="1:13" ht="45" x14ac:dyDescent="0.25">
      <c r="A15" s="137" t="s">
        <v>1586</v>
      </c>
      <c r="B15" s="138" t="s">
        <v>1587</v>
      </c>
      <c r="C15" s="138" t="s">
        <v>1670</v>
      </c>
      <c r="D15" s="138" t="s">
        <v>1663</v>
      </c>
      <c r="E15" s="138" t="s">
        <v>1604</v>
      </c>
      <c r="F15" s="139">
        <v>10</v>
      </c>
      <c r="G15" s="140">
        <v>77.41</v>
      </c>
      <c r="H15" s="141"/>
      <c r="I15" s="138" t="s">
        <v>1664</v>
      </c>
      <c r="J15" s="141" t="s">
        <v>1668</v>
      </c>
      <c r="K15" s="142" t="s">
        <v>1671</v>
      </c>
      <c r="L15" s="143">
        <v>45475</v>
      </c>
      <c r="M15" s="118">
        <f t="shared" si="0"/>
        <v>0.77410000000000001</v>
      </c>
    </row>
    <row r="16" spans="1:13" ht="60" x14ac:dyDescent="0.25">
      <c r="A16" s="137" t="s">
        <v>1586</v>
      </c>
      <c r="B16" s="138" t="s">
        <v>1587</v>
      </c>
      <c r="C16" s="138" t="s">
        <v>1670</v>
      </c>
      <c r="D16" s="138" t="s">
        <v>1663</v>
      </c>
      <c r="E16" s="138" t="s">
        <v>1604</v>
      </c>
      <c r="F16" s="139">
        <v>10</v>
      </c>
      <c r="G16" s="140">
        <v>77.41</v>
      </c>
      <c r="H16" s="141"/>
      <c r="I16" s="138" t="s">
        <v>1686</v>
      </c>
      <c r="J16" s="141" t="s">
        <v>1687</v>
      </c>
      <c r="K16" s="142" t="s">
        <v>1671</v>
      </c>
      <c r="L16" s="143">
        <v>45567</v>
      </c>
      <c r="M16" s="118">
        <f t="shared" si="0"/>
        <v>0.77410000000000001</v>
      </c>
    </row>
    <row r="17" spans="1:13" ht="60" x14ac:dyDescent="0.25">
      <c r="A17" s="137" t="s">
        <v>1586</v>
      </c>
      <c r="B17" s="138" t="s">
        <v>1587</v>
      </c>
      <c r="C17" s="138" t="s">
        <v>1619</v>
      </c>
      <c r="D17" s="138" t="s">
        <v>1663</v>
      </c>
      <c r="E17" s="138" t="s">
        <v>1604</v>
      </c>
      <c r="F17" s="139">
        <v>10</v>
      </c>
      <c r="G17" s="140">
        <v>77.41</v>
      </c>
      <c r="H17" s="141"/>
      <c r="I17" s="138" t="s">
        <v>1686</v>
      </c>
      <c r="J17" s="141" t="s">
        <v>1687</v>
      </c>
      <c r="K17" s="142" t="s">
        <v>1669</v>
      </c>
      <c r="L17" s="143">
        <v>45567</v>
      </c>
      <c r="M17" s="118">
        <f t="shared" si="0"/>
        <v>0.77410000000000001</v>
      </c>
    </row>
    <row r="18" spans="1:13" ht="60" x14ac:dyDescent="0.25">
      <c r="A18" s="137" t="s">
        <v>1586</v>
      </c>
      <c r="B18" s="138" t="s">
        <v>1587</v>
      </c>
      <c r="C18" s="138" t="s">
        <v>1588</v>
      </c>
      <c r="D18" s="138" t="s">
        <v>1589</v>
      </c>
      <c r="E18" s="138"/>
      <c r="F18" s="139">
        <v>10</v>
      </c>
      <c r="G18" s="140">
        <v>19.7</v>
      </c>
      <c r="H18" s="141"/>
      <c r="I18" s="138" t="s">
        <v>1590</v>
      </c>
      <c r="J18" s="141" t="s">
        <v>1591</v>
      </c>
      <c r="K18" s="142" t="s">
        <v>1592</v>
      </c>
      <c r="L18" s="143">
        <v>44334</v>
      </c>
      <c r="M18" s="118">
        <f>G18/F18/5*2</f>
        <v>0.78800000000000003</v>
      </c>
    </row>
    <row r="19" spans="1:13" ht="45" x14ac:dyDescent="0.25">
      <c r="A19" s="137" t="s">
        <v>1586</v>
      </c>
      <c r="B19" s="138" t="s">
        <v>1587</v>
      </c>
      <c r="C19" s="138" t="s">
        <v>1619</v>
      </c>
      <c r="D19" s="138" t="s">
        <v>1663</v>
      </c>
      <c r="E19" s="138" t="s">
        <v>1604</v>
      </c>
      <c r="F19" s="139">
        <v>10</v>
      </c>
      <c r="G19" s="140">
        <v>80.819999999999993</v>
      </c>
      <c r="H19" s="141"/>
      <c r="I19" s="138" t="s">
        <v>1664</v>
      </c>
      <c r="J19" s="141" t="s">
        <v>1689</v>
      </c>
      <c r="K19" s="142" t="s">
        <v>1669</v>
      </c>
      <c r="L19" s="143">
        <v>45805</v>
      </c>
      <c r="M19" s="118">
        <f t="shared" ref="M19:M24" si="1">G19/F19/10</f>
        <v>0.80819999999999992</v>
      </c>
    </row>
    <row r="20" spans="1:13" ht="45" x14ac:dyDescent="0.25">
      <c r="A20" s="137" t="s">
        <v>1586</v>
      </c>
      <c r="B20" s="138" t="s">
        <v>1587</v>
      </c>
      <c r="C20" s="138" t="s">
        <v>1670</v>
      </c>
      <c r="D20" s="138" t="s">
        <v>1663</v>
      </c>
      <c r="E20" s="138" t="s">
        <v>1604</v>
      </c>
      <c r="F20" s="139">
        <v>10</v>
      </c>
      <c r="G20" s="140">
        <v>80.819999999999993</v>
      </c>
      <c r="H20" s="141"/>
      <c r="I20" s="138" t="s">
        <v>1664</v>
      </c>
      <c r="J20" s="141" t="s">
        <v>1689</v>
      </c>
      <c r="K20" s="142" t="s">
        <v>1671</v>
      </c>
      <c r="L20" s="143">
        <v>45805</v>
      </c>
      <c r="M20" s="118">
        <f t="shared" si="1"/>
        <v>0.80819999999999992</v>
      </c>
    </row>
    <row r="21" spans="1:13" ht="60" x14ac:dyDescent="0.25">
      <c r="A21" s="137" t="s">
        <v>1586</v>
      </c>
      <c r="B21" s="138" t="s">
        <v>1587</v>
      </c>
      <c r="C21" s="138" t="s">
        <v>1670</v>
      </c>
      <c r="D21" s="138" t="s">
        <v>1663</v>
      </c>
      <c r="E21" s="138" t="s">
        <v>1604</v>
      </c>
      <c r="F21" s="139">
        <v>10</v>
      </c>
      <c r="G21" s="140">
        <v>80.819999999999993</v>
      </c>
      <c r="H21" s="141"/>
      <c r="I21" s="138" t="s">
        <v>1686</v>
      </c>
      <c r="J21" s="141" t="s">
        <v>1689</v>
      </c>
      <c r="K21" s="142" t="s">
        <v>1671</v>
      </c>
      <c r="L21" s="143">
        <v>45805</v>
      </c>
      <c r="M21" s="118">
        <f t="shared" si="1"/>
        <v>0.80819999999999992</v>
      </c>
    </row>
    <row r="22" spans="1:13" ht="60" x14ac:dyDescent="0.25">
      <c r="A22" s="137" t="s">
        <v>1586</v>
      </c>
      <c r="B22" s="138" t="s">
        <v>1587</v>
      </c>
      <c r="C22" s="138" t="s">
        <v>1619</v>
      </c>
      <c r="D22" s="138" t="s">
        <v>1663</v>
      </c>
      <c r="E22" s="138" t="s">
        <v>1604</v>
      </c>
      <c r="F22" s="139">
        <v>10</v>
      </c>
      <c r="G22" s="140">
        <v>80.819999999999993</v>
      </c>
      <c r="H22" s="141"/>
      <c r="I22" s="138" t="s">
        <v>1686</v>
      </c>
      <c r="J22" s="141" t="s">
        <v>1689</v>
      </c>
      <c r="K22" s="142" t="s">
        <v>1669</v>
      </c>
      <c r="L22" s="143">
        <v>45805</v>
      </c>
      <c r="M22" s="118">
        <f t="shared" si="1"/>
        <v>0.80819999999999992</v>
      </c>
    </row>
    <row r="23" spans="1:13" ht="60" x14ac:dyDescent="0.25">
      <c r="A23" s="137" t="s">
        <v>1586</v>
      </c>
      <c r="B23" s="138" t="s">
        <v>1587</v>
      </c>
      <c r="C23" s="138" t="s">
        <v>1670</v>
      </c>
      <c r="D23" s="138" t="s">
        <v>1722</v>
      </c>
      <c r="E23" s="138" t="s">
        <v>1604</v>
      </c>
      <c r="F23" s="139">
        <v>10</v>
      </c>
      <c r="G23" s="140">
        <v>80.819999999999993</v>
      </c>
      <c r="H23" s="141"/>
      <c r="I23" s="138" t="s">
        <v>1686</v>
      </c>
      <c r="J23" s="141" t="s">
        <v>1723</v>
      </c>
      <c r="K23" s="142" t="s">
        <v>1671</v>
      </c>
      <c r="L23" s="143">
        <v>46099</v>
      </c>
      <c r="M23" s="118">
        <f t="shared" si="1"/>
        <v>0.80819999999999992</v>
      </c>
    </row>
    <row r="24" spans="1:13" ht="60" x14ac:dyDescent="0.25">
      <c r="A24" s="137" t="s">
        <v>1586</v>
      </c>
      <c r="B24" s="138" t="s">
        <v>1587</v>
      </c>
      <c r="C24" s="138" t="s">
        <v>1619</v>
      </c>
      <c r="D24" s="138" t="s">
        <v>1722</v>
      </c>
      <c r="E24" s="138" t="s">
        <v>1604</v>
      </c>
      <c r="F24" s="139">
        <v>10</v>
      </c>
      <c r="G24" s="140">
        <v>80.819999999999993</v>
      </c>
      <c r="H24" s="141"/>
      <c r="I24" s="138" t="s">
        <v>1686</v>
      </c>
      <c r="J24" s="141" t="s">
        <v>1723</v>
      </c>
      <c r="K24" s="142" t="s">
        <v>1669</v>
      </c>
      <c r="L24" s="143">
        <v>46099</v>
      </c>
      <c r="M24" s="118">
        <f t="shared" si="1"/>
        <v>0.80819999999999992</v>
      </c>
    </row>
    <row r="25" spans="1:13" ht="60" x14ac:dyDescent="0.25">
      <c r="A25" s="137" t="s">
        <v>1586</v>
      </c>
      <c r="B25" s="138" t="s">
        <v>1587</v>
      </c>
      <c r="C25" s="138" t="s">
        <v>1636</v>
      </c>
      <c r="D25" s="138" t="s">
        <v>1637</v>
      </c>
      <c r="E25" s="138" t="s">
        <v>1604</v>
      </c>
      <c r="F25" s="139">
        <v>10</v>
      </c>
      <c r="G25" s="140">
        <v>20.21</v>
      </c>
      <c r="H25" s="141"/>
      <c r="I25" s="138" t="s">
        <v>1638</v>
      </c>
      <c r="J25" s="141" t="s">
        <v>1639</v>
      </c>
      <c r="K25" s="142" t="s">
        <v>1640</v>
      </c>
      <c r="L25" s="143">
        <v>44816</v>
      </c>
      <c r="M25" s="118">
        <f>G25/F25/5*2</f>
        <v>0.80840000000000001</v>
      </c>
    </row>
    <row r="26" spans="1:13" ht="60" x14ac:dyDescent="0.25">
      <c r="A26" s="137" t="s">
        <v>1586</v>
      </c>
      <c r="B26" s="138" t="s">
        <v>1587</v>
      </c>
      <c r="C26" s="138" t="s">
        <v>1641</v>
      </c>
      <c r="D26" s="138" t="s">
        <v>1637</v>
      </c>
      <c r="E26" s="138" t="s">
        <v>1604</v>
      </c>
      <c r="F26" s="139">
        <v>10</v>
      </c>
      <c r="G26" s="140">
        <v>20.21</v>
      </c>
      <c r="H26" s="141"/>
      <c r="I26" s="138" t="s">
        <v>1638</v>
      </c>
      <c r="J26" s="141" t="s">
        <v>1639</v>
      </c>
      <c r="K26" s="142" t="s">
        <v>1642</v>
      </c>
      <c r="L26" s="143">
        <v>44816</v>
      </c>
      <c r="M26" s="118">
        <f>G26/F26/5*2</f>
        <v>0.80840000000000001</v>
      </c>
    </row>
    <row r="27" spans="1:13" ht="60" x14ac:dyDescent="0.25">
      <c r="A27" s="137" t="s">
        <v>1586</v>
      </c>
      <c r="B27" s="138" t="s">
        <v>1587</v>
      </c>
      <c r="C27" s="138" t="s">
        <v>1643</v>
      </c>
      <c r="D27" s="138" t="s">
        <v>1637</v>
      </c>
      <c r="E27" s="138" t="s">
        <v>1604</v>
      </c>
      <c r="F27" s="139">
        <v>10</v>
      </c>
      <c r="G27" s="140">
        <v>20.21</v>
      </c>
      <c r="H27" s="141"/>
      <c r="I27" s="138" t="s">
        <v>1638</v>
      </c>
      <c r="J27" s="141" t="s">
        <v>1639</v>
      </c>
      <c r="K27" s="142" t="s">
        <v>1644</v>
      </c>
      <c r="L27" s="143">
        <v>44816</v>
      </c>
      <c r="M27" s="118">
        <f>G27/F27/5*2</f>
        <v>0.80840000000000001</v>
      </c>
    </row>
    <row r="28" spans="1:13" ht="75" x14ac:dyDescent="0.25">
      <c r="A28" s="137" t="s">
        <v>1586</v>
      </c>
      <c r="B28" s="138" t="s">
        <v>1587</v>
      </c>
      <c r="C28" s="138" t="s">
        <v>1649</v>
      </c>
      <c r="D28" s="138" t="s">
        <v>1645</v>
      </c>
      <c r="E28" s="138" t="s">
        <v>1604</v>
      </c>
      <c r="F28" s="139">
        <v>10</v>
      </c>
      <c r="G28" s="140">
        <v>83.79</v>
      </c>
      <c r="H28" s="141"/>
      <c r="I28" s="138" t="s">
        <v>1646</v>
      </c>
      <c r="J28" s="141" t="s">
        <v>1650</v>
      </c>
      <c r="K28" s="142" t="s">
        <v>1651</v>
      </c>
      <c r="L28" s="143">
        <v>45044</v>
      </c>
      <c r="M28" s="118">
        <f t="shared" ref="M28:M41" si="2">G28/F28/10</f>
        <v>0.83790000000000009</v>
      </c>
    </row>
    <row r="29" spans="1:13" ht="75" x14ac:dyDescent="0.25">
      <c r="A29" s="137" t="s">
        <v>1586</v>
      </c>
      <c r="B29" s="138" t="s">
        <v>1587</v>
      </c>
      <c r="C29" s="138" t="s">
        <v>1649</v>
      </c>
      <c r="D29" s="138" t="s">
        <v>1645</v>
      </c>
      <c r="E29" s="138" t="s">
        <v>1604</v>
      </c>
      <c r="F29" s="139">
        <v>10</v>
      </c>
      <c r="G29" s="140">
        <v>87.46</v>
      </c>
      <c r="H29" s="141"/>
      <c r="I29" s="138" t="s">
        <v>1646</v>
      </c>
      <c r="J29" s="141" t="s">
        <v>1662</v>
      </c>
      <c r="K29" s="142" t="s">
        <v>1651</v>
      </c>
      <c r="L29" s="143">
        <v>45387</v>
      </c>
      <c r="M29" s="118">
        <f t="shared" si="2"/>
        <v>0.87459999999999982</v>
      </c>
    </row>
    <row r="30" spans="1:13" ht="75" x14ac:dyDescent="0.25">
      <c r="A30" s="137" t="s">
        <v>1586</v>
      </c>
      <c r="B30" s="138" t="s">
        <v>1587</v>
      </c>
      <c r="C30" s="138" t="s">
        <v>1649</v>
      </c>
      <c r="D30" s="138" t="s">
        <v>1645</v>
      </c>
      <c r="E30" s="138" t="s">
        <v>1604</v>
      </c>
      <c r="F30" s="139">
        <v>10</v>
      </c>
      <c r="G30" s="140">
        <v>91.39</v>
      </c>
      <c r="H30" s="141"/>
      <c r="I30" s="138" t="s">
        <v>1646</v>
      </c>
      <c r="J30" s="141" t="s">
        <v>1688</v>
      </c>
      <c r="K30" s="142" t="s">
        <v>1651</v>
      </c>
      <c r="L30" s="143">
        <v>45761</v>
      </c>
      <c r="M30" s="118">
        <f t="shared" si="2"/>
        <v>0.91389999999999993</v>
      </c>
    </row>
    <row r="31" spans="1:13" ht="75" x14ac:dyDescent="0.25">
      <c r="A31" s="137" t="s">
        <v>1586</v>
      </c>
      <c r="B31" s="138" t="s">
        <v>1587</v>
      </c>
      <c r="C31" s="138" t="s">
        <v>1619</v>
      </c>
      <c r="D31" s="138" t="s">
        <v>1620</v>
      </c>
      <c r="E31" s="138" t="s">
        <v>1604</v>
      </c>
      <c r="F31" s="139">
        <v>10</v>
      </c>
      <c r="G31" s="140">
        <v>92</v>
      </c>
      <c r="H31" s="141"/>
      <c r="I31" s="138" t="s">
        <v>1621</v>
      </c>
      <c r="J31" s="141" t="s">
        <v>1622</v>
      </c>
      <c r="K31" s="142" t="s">
        <v>1623</v>
      </c>
      <c r="L31" s="143">
        <v>44339</v>
      </c>
      <c r="M31" s="118">
        <f t="shared" si="2"/>
        <v>0.91999999999999993</v>
      </c>
    </row>
    <row r="32" spans="1:13" ht="75" x14ac:dyDescent="0.25">
      <c r="A32" s="137" t="s">
        <v>1586</v>
      </c>
      <c r="B32" s="138" t="s">
        <v>1587</v>
      </c>
      <c r="C32" s="138" t="s">
        <v>1627</v>
      </c>
      <c r="D32" s="138" t="s">
        <v>1620</v>
      </c>
      <c r="E32" s="138" t="s">
        <v>1604</v>
      </c>
      <c r="F32" s="139">
        <v>5</v>
      </c>
      <c r="G32" s="140">
        <v>46</v>
      </c>
      <c r="H32" s="141"/>
      <c r="I32" s="138" t="s">
        <v>1621</v>
      </c>
      <c r="J32" s="141" t="s">
        <v>1622</v>
      </c>
      <c r="K32" s="142" t="s">
        <v>1628</v>
      </c>
      <c r="L32" s="143">
        <v>44339</v>
      </c>
      <c r="M32" s="118">
        <f t="shared" si="2"/>
        <v>0.91999999999999993</v>
      </c>
    </row>
    <row r="33" spans="1:13" ht="90" x14ac:dyDescent="0.25">
      <c r="A33" s="137" t="s">
        <v>1586</v>
      </c>
      <c r="B33" s="138" t="s">
        <v>1587</v>
      </c>
      <c r="C33" s="138" t="s">
        <v>1629</v>
      </c>
      <c r="D33" s="138" t="s">
        <v>1630</v>
      </c>
      <c r="E33" s="138" t="s">
        <v>1604</v>
      </c>
      <c r="F33" s="139">
        <v>10</v>
      </c>
      <c r="G33" s="140">
        <v>92</v>
      </c>
      <c r="H33" s="141"/>
      <c r="I33" s="138" t="s">
        <v>1631</v>
      </c>
      <c r="J33" s="141" t="s">
        <v>1622</v>
      </c>
      <c r="K33" s="142" t="s">
        <v>1632</v>
      </c>
      <c r="L33" s="143">
        <v>44339</v>
      </c>
      <c r="M33" s="118">
        <f t="shared" si="2"/>
        <v>0.91999999999999993</v>
      </c>
    </row>
    <row r="34" spans="1:13" ht="60" x14ac:dyDescent="0.25">
      <c r="A34" s="137" t="s">
        <v>1586</v>
      </c>
      <c r="B34" s="138" t="s">
        <v>1587</v>
      </c>
      <c r="C34" s="138" t="s">
        <v>1619</v>
      </c>
      <c r="D34" s="138" t="s">
        <v>1652</v>
      </c>
      <c r="E34" s="138" t="s">
        <v>1604</v>
      </c>
      <c r="F34" s="139">
        <v>10</v>
      </c>
      <c r="G34" s="140">
        <v>92</v>
      </c>
      <c r="H34" s="141"/>
      <c r="I34" s="138" t="s">
        <v>1616</v>
      </c>
      <c r="J34" s="141" t="s">
        <v>1653</v>
      </c>
      <c r="K34" s="142" t="s">
        <v>1618</v>
      </c>
      <c r="L34" s="143">
        <v>45191</v>
      </c>
      <c r="M34" s="118">
        <f t="shared" si="2"/>
        <v>0.91999999999999993</v>
      </c>
    </row>
    <row r="35" spans="1:13" ht="45" x14ac:dyDescent="0.25">
      <c r="A35" s="137" t="s">
        <v>1586</v>
      </c>
      <c r="B35" s="138" t="s">
        <v>1587</v>
      </c>
      <c r="C35" s="138" t="s">
        <v>1619</v>
      </c>
      <c r="D35" s="138" t="s">
        <v>1652</v>
      </c>
      <c r="E35" s="138" t="s">
        <v>1604</v>
      </c>
      <c r="F35" s="139">
        <v>10</v>
      </c>
      <c r="G35" s="140">
        <v>103.27</v>
      </c>
      <c r="H35" s="141"/>
      <c r="I35" s="138" t="s">
        <v>1616</v>
      </c>
      <c r="J35" s="141" t="s">
        <v>1672</v>
      </c>
      <c r="K35" s="142" t="s">
        <v>1618</v>
      </c>
      <c r="L35" s="143">
        <v>45506</v>
      </c>
      <c r="M35" s="118">
        <f t="shared" si="2"/>
        <v>1.0327</v>
      </c>
    </row>
    <row r="36" spans="1:13" ht="105" x14ac:dyDescent="0.25">
      <c r="A36" s="137" t="s">
        <v>1586</v>
      </c>
      <c r="B36" s="138" t="s">
        <v>1673</v>
      </c>
      <c r="C36" s="138" t="s">
        <v>1674</v>
      </c>
      <c r="D36" s="138" t="s">
        <v>1675</v>
      </c>
      <c r="E36" s="138" t="s">
        <v>1604</v>
      </c>
      <c r="F36" s="139">
        <v>10</v>
      </c>
      <c r="G36" s="140">
        <v>104.73</v>
      </c>
      <c r="H36" s="141"/>
      <c r="I36" s="138" t="s">
        <v>1676</v>
      </c>
      <c r="J36" s="141" t="s">
        <v>1677</v>
      </c>
      <c r="K36" s="142" t="s">
        <v>1678</v>
      </c>
      <c r="L36" s="143">
        <v>45534</v>
      </c>
      <c r="M36" s="118">
        <f t="shared" si="2"/>
        <v>1.0473000000000001</v>
      </c>
    </row>
    <row r="37" spans="1:13" ht="45" x14ac:dyDescent="0.25">
      <c r="A37" s="137" t="s">
        <v>1586</v>
      </c>
      <c r="B37" s="138" t="s">
        <v>1587</v>
      </c>
      <c r="C37" s="138" t="s">
        <v>1619</v>
      </c>
      <c r="D37" s="138" t="s">
        <v>1652</v>
      </c>
      <c r="E37" s="138" t="s">
        <v>1604</v>
      </c>
      <c r="F37" s="139">
        <v>10</v>
      </c>
      <c r="G37" s="140">
        <v>107.91</v>
      </c>
      <c r="H37" s="141"/>
      <c r="I37" s="138" t="s">
        <v>1616</v>
      </c>
      <c r="J37" s="141" t="s">
        <v>1693</v>
      </c>
      <c r="K37" s="142" t="s">
        <v>1618</v>
      </c>
      <c r="L37" s="143">
        <v>45841</v>
      </c>
      <c r="M37" s="118">
        <f t="shared" si="2"/>
        <v>1.0790999999999999</v>
      </c>
    </row>
    <row r="38" spans="1:13" ht="60" x14ac:dyDescent="0.25">
      <c r="A38" s="137" t="s">
        <v>1586</v>
      </c>
      <c r="B38" s="138" t="s">
        <v>1587</v>
      </c>
      <c r="C38" s="138" t="s">
        <v>1619</v>
      </c>
      <c r="D38" s="138" t="s">
        <v>1652</v>
      </c>
      <c r="E38" s="138" t="s">
        <v>1604</v>
      </c>
      <c r="F38" s="139">
        <v>10</v>
      </c>
      <c r="G38" s="140">
        <v>107.91</v>
      </c>
      <c r="H38" s="141"/>
      <c r="I38" s="138" t="s">
        <v>1720</v>
      </c>
      <c r="J38" s="141" t="s">
        <v>1721</v>
      </c>
      <c r="K38" s="142" t="s">
        <v>1618</v>
      </c>
      <c r="L38" s="143">
        <v>46043</v>
      </c>
      <c r="M38" s="118">
        <f t="shared" si="2"/>
        <v>1.0790999999999999</v>
      </c>
    </row>
    <row r="39" spans="1:13" ht="105" x14ac:dyDescent="0.25">
      <c r="A39" s="137" t="s">
        <v>1586</v>
      </c>
      <c r="B39" s="138" t="s">
        <v>1673</v>
      </c>
      <c r="C39" s="138" t="s">
        <v>1674</v>
      </c>
      <c r="D39" s="138" t="s">
        <v>1675</v>
      </c>
      <c r="E39" s="138" t="s">
        <v>1604</v>
      </c>
      <c r="F39" s="139">
        <v>10</v>
      </c>
      <c r="G39" s="140">
        <v>109.44</v>
      </c>
      <c r="H39" s="141"/>
      <c r="I39" s="138" t="s">
        <v>1676</v>
      </c>
      <c r="J39" s="141" t="s">
        <v>1690</v>
      </c>
      <c r="K39" s="142" t="s">
        <v>1678</v>
      </c>
      <c r="L39" s="143">
        <v>45807</v>
      </c>
      <c r="M39" s="118">
        <f t="shared" si="2"/>
        <v>1.0943999999999998</v>
      </c>
    </row>
    <row r="40" spans="1:13" ht="105" x14ac:dyDescent="0.25">
      <c r="A40" s="137" t="s">
        <v>1586</v>
      </c>
      <c r="B40" s="138" t="s">
        <v>1673</v>
      </c>
      <c r="C40" s="138" t="s">
        <v>1705</v>
      </c>
      <c r="D40" s="138" t="s">
        <v>1675</v>
      </c>
      <c r="E40" s="138" t="s">
        <v>1604</v>
      </c>
      <c r="F40" s="139">
        <v>10</v>
      </c>
      <c r="G40" s="140">
        <v>109.44</v>
      </c>
      <c r="H40" s="141"/>
      <c r="I40" s="138" t="s">
        <v>1695</v>
      </c>
      <c r="J40" s="141" t="s">
        <v>1696</v>
      </c>
      <c r="K40" s="142" t="s">
        <v>1706</v>
      </c>
      <c r="L40" s="143">
        <v>45966</v>
      </c>
      <c r="M40" s="118">
        <f t="shared" si="2"/>
        <v>1.0943999999999998</v>
      </c>
    </row>
    <row r="41" spans="1:13" ht="105" x14ac:dyDescent="0.25">
      <c r="A41" s="137" t="s">
        <v>1586</v>
      </c>
      <c r="B41" s="138" t="s">
        <v>1673</v>
      </c>
      <c r="C41" s="138" t="s">
        <v>1707</v>
      </c>
      <c r="D41" s="138" t="s">
        <v>1675</v>
      </c>
      <c r="E41" s="138" t="s">
        <v>1604</v>
      </c>
      <c r="F41" s="139">
        <v>10</v>
      </c>
      <c r="G41" s="140">
        <v>109.44</v>
      </c>
      <c r="H41" s="141"/>
      <c r="I41" s="138" t="s">
        <v>1695</v>
      </c>
      <c r="J41" s="141" t="s">
        <v>1696</v>
      </c>
      <c r="K41" s="142" t="s">
        <v>1708</v>
      </c>
      <c r="L41" s="143">
        <v>45966</v>
      </c>
      <c r="M41" s="118">
        <f t="shared" si="2"/>
        <v>1.0943999999999998</v>
      </c>
    </row>
    <row r="42" spans="1:13" ht="105" x14ac:dyDescent="0.25">
      <c r="A42" s="137" t="s">
        <v>1586</v>
      </c>
      <c r="B42" s="138" t="s">
        <v>1673</v>
      </c>
      <c r="C42" s="138" t="s">
        <v>1682</v>
      </c>
      <c r="D42" s="138" t="s">
        <v>1675</v>
      </c>
      <c r="E42" s="138" t="s">
        <v>1604</v>
      </c>
      <c r="F42" s="139">
        <v>5</v>
      </c>
      <c r="G42" s="140">
        <v>17.14</v>
      </c>
      <c r="H42" s="141"/>
      <c r="I42" s="138" t="s">
        <v>1676</v>
      </c>
      <c r="J42" s="141" t="s">
        <v>1677</v>
      </c>
      <c r="K42" s="142" t="s">
        <v>1683</v>
      </c>
      <c r="L42" s="143">
        <v>45534</v>
      </c>
      <c r="M42" s="118">
        <f t="shared" ref="M42:M75" si="3">G42/F42/5*2</f>
        <v>1.3712</v>
      </c>
    </row>
    <row r="43" spans="1:13" ht="105" x14ac:dyDescent="0.25">
      <c r="A43" s="137" t="s">
        <v>1586</v>
      </c>
      <c r="B43" s="138" t="s">
        <v>1673</v>
      </c>
      <c r="C43" s="138" t="s">
        <v>1684</v>
      </c>
      <c r="D43" s="138" t="s">
        <v>1675</v>
      </c>
      <c r="E43" s="138" t="s">
        <v>1604</v>
      </c>
      <c r="F43" s="139">
        <v>20</v>
      </c>
      <c r="G43" s="140">
        <v>68.56</v>
      </c>
      <c r="H43" s="141"/>
      <c r="I43" s="138" t="s">
        <v>1676</v>
      </c>
      <c r="J43" s="141" t="s">
        <v>1677</v>
      </c>
      <c r="K43" s="142" t="s">
        <v>1685</v>
      </c>
      <c r="L43" s="143">
        <v>45534</v>
      </c>
      <c r="M43" s="118">
        <f t="shared" si="3"/>
        <v>1.3712</v>
      </c>
    </row>
    <row r="44" spans="1:13" ht="105" x14ac:dyDescent="0.25">
      <c r="A44" s="137" t="s">
        <v>1586</v>
      </c>
      <c r="B44" s="138" t="s">
        <v>1673</v>
      </c>
      <c r="C44" s="138" t="s">
        <v>1684</v>
      </c>
      <c r="D44" s="138" t="s">
        <v>1675</v>
      </c>
      <c r="E44" s="138" t="s">
        <v>1604</v>
      </c>
      <c r="F44" s="139">
        <v>20</v>
      </c>
      <c r="G44" s="140">
        <v>78.47</v>
      </c>
      <c r="H44" s="141"/>
      <c r="I44" s="138" t="s">
        <v>1676</v>
      </c>
      <c r="J44" s="141" t="s">
        <v>1690</v>
      </c>
      <c r="K44" s="142" t="s">
        <v>1685</v>
      </c>
      <c r="L44" s="143">
        <v>45807</v>
      </c>
      <c r="M44" s="118">
        <f t="shared" si="3"/>
        <v>1.5693999999999999</v>
      </c>
    </row>
    <row r="45" spans="1:13" ht="105" x14ac:dyDescent="0.25">
      <c r="A45" s="137" t="s">
        <v>1586</v>
      </c>
      <c r="B45" s="138" t="s">
        <v>1673</v>
      </c>
      <c r="C45" s="138" t="s">
        <v>1701</v>
      </c>
      <c r="D45" s="138" t="s">
        <v>1675</v>
      </c>
      <c r="E45" s="138" t="s">
        <v>1604</v>
      </c>
      <c r="F45" s="139">
        <v>20</v>
      </c>
      <c r="G45" s="140">
        <v>78.47</v>
      </c>
      <c r="H45" s="141"/>
      <c r="I45" s="138" t="s">
        <v>1695</v>
      </c>
      <c r="J45" s="141" t="s">
        <v>1696</v>
      </c>
      <c r="K45" s="142" t="s">
        <v>1702</v>
      </c>
      <c r="L45" s="143">
        <v>45966</v>
      </c>
      <c r="M45" s="118">
        <f t="shared" si="3"/>
        <v>1.5693999999999999</v>
      </c>
    </row>
    <row r="46" spans="1:13" ht="105" x14ac:dyDescent="0.25">
      <c r="A46" s="137" t="s">
        <v>1586</v>
      </c>
      <c r="B46" s="138" t="s">
        <v>1673</v>
      </c>
      <c r="C46" s="138" t="s">
        <v>1703</v>
      </c>
      <c r="D46" s="138" t="s">
        <v>1675</v>
      </c>
      <c r="E46" s="138" t="s">
        <v>1604</v>
      </c>
      <c r="F46" s="139">
        <v>20</v>
      </c>
      <c r="G46" s="140">
        <v>78.47</v>
      </c>
      <c r="H46" s="141"/>
      <c r="I46" s="138" t="s">
        <v>1695</v>
      </c>
      <c r="J46" s="141" t="s">
        <v>1696</v>
      </c>
      <c r="K46" s="142" t="s">
        <v>1704</v>
      </c>
      <c r="L46" s="143">
        <v>45966</v>
      </c>
      <c r="M46" s="118">
        <f t="shared" si="3"/>
        <v>1.5693999999999999</v>
      </c>
    </row>
    <row r="47" spans="1:13" ht="105" x14ac:dyDescent="0.25">
      <c r="A47" s="137" t="s">
        <v>1586</v>
      </c>
      <c r="B47" s="138" t="s">
        <v>1673</v>
      </c>
      <c r="C47" s="138" t="s">
        <v>1682</v>
      </c>
      <c r="D47" s="138" t="s">
        <v>1675</v>
      </c>
      <c r="E47" s="138" t="s">
        <v>1604</v>
      </c>
      <c r="F47" s="139">
        <v>5</v>
      </c>
      <c r="G47" s="140">
        <v>19.62</v>
      </c>
      <c r="H47" s="141"/>
      <c r="I47" s="138" t="s">
        <v>1676</v>
      </c>
      <c r="J47" s="141" t="s">
        <v>1690</v>
      </c>
      <c r="K47" s="142" t="s">
        <v>1683</v>
      </c>
      <c r="L47" s="143">
        <v>45807</v>
      </c>
      <c r="M47" s="118">
        <f t="shared" si="3"/>
        <v>1.5696000000000001</v>
      </c>
    </row>
    <row r="48" spans="1:13" ht="105" x14ac:dyDescent="0.25">
      <c r="A48" s="137" t="s">
        <v>1586</v>
      </c>
      <c r="B48" s="138" t="s">
        <v>1673</v>
      </c>
      <c r="C48" s="138" t="s">
        <v>1694</v>
      </c>
      <c r="D48" s="138" t="s">
        <v>1675</v>
      </c>
      <c r="E48" s="138" t="s">
        <v>1604</v>
      </c>
      <c r="F48" s="139">
        <v>5</v>
      </c>
      <c r="G48" s="140">
        <v>19.62</v>
      </c>
      <c r="H48" s="141"/>
      <c r="I48" s="138" t="s">
        <v>1695</v>
      </c>
      <c r="J48" s="141" t="s">
        <v>1696</v>
      </c>
      <c r="K48" s="142" t="s">
        <v>1697</v>
      </c>
      <c r="L48" s="143">
        <v>45966</v>
      </c>
      <c r="M48" s="118">
        <f t="shared" si="3"/>
        <v>1.5696000000000001</v>
      </c>
    </row>
    <row r="49" spans="1:13" ht="60" x14ac:dyDescent="0.25">
      <c r="A49" s="137" t="s">
        <v>1586</v>
      </c>
      <c r="B49" s="138" t="s">
        <v>1587</v>
      </c>
      <c r="C49" s="138" t="s">
        <v>1599</v>
      </c>
      <c r="D49" s="138" t="s">
        <v>1600</v>
      </c>
      <c r="E49" s="138"/>
      <c r="F49" s="139">
        <v>10</v>
      </c>
      <c r="G49" s="140">
        <v>39.799999999999997</v>
      </c>
      <c r="H49" s="141"/>
      <c r="I49" s="138" t="s">
        <v>1597</v>
      </c>
      <c r="J49" s="141" t="s">
        <v>1591</v>
      </c>
      <c r="K49" s="142" t="s">
        <v>1601</v>
      </c>
      <c r="L49" s="143">
        <v>44334</v>
      </c>
      <c r="M49" s="118">
        <f t="shared" si="3"/>
        <v>1.5919999999999999</v>
      </c>
    </row>
    <row r="50" spans="1:13" ht="75" x14ac:dyDescent="0.25">
      <c r="A50" s="137" t="s">
        <v>1586</v>
      </c>
      <c r="B50" s="138" t="s">
        <v>1587</v>
      </c>
      <c r="C50" s="138" t="s">
        <v>1599</v>
      </c>
      <c r="D50" s="138" t="s">
        <v>1620</v>
      </c>
      <c r="E50" s="138" t="s">
        <v>1604</v>
      </c>
      <c r="F50" s="139">
        <v>5</v>
      </c>
      <c r="G50" s="140">
        <v>23</v>
      </c>
      <c r="H50" s="141"/>
      <c r="I50" s="138" t="s">
        <v>1621</v>
      </c>
      <c r="J50" s="141" t="s">
        <v>1622</v>
      </c>
      <c r="K50" s="142" t="s">
        <v>1624</v>
      </c>
      <c r="L50" s="143">
        <v>44339</v>
      </c>
      <c r="M50" s="118">
        <f t="shared" si="3"/>
        <v>1.8399999999999999</v>
      </c>
    </row>
    <row r="51" spans="1:13" ht="75" x14ac:dyDescent="0.25">
      <c r="A51" s="137" t="s">
        <v>1586</v>
      </c>
      <c r="B51" s="138" t="s">
        <v>1587</v>
      </c>
      <c r="C51" s="138" t="s">
        <v>1625</v>
      </c>
      <c r="D51" s="138" t="s">
        <v>1620</v>
      </c>
      <c r="E51" s="138" t="s">
        <v>1604</v>
      </c>
      <c r="F51" s="139">
        <v>10</v>
      </c>
      <c r="G51" s="140">
        <v>46</v>
      </c>
      <c r="H51" s="141"/>
      <c r="I51" s="138" t="s">
        <v>1621</v>
      </c>
      <c r="J51" s="141" t="s">
        <v>1622</v>
      </c>
      <c r="K51" s="142" t="s">
        <v>1626</v>
      </c>
      <c r="L51" s="143">
        <v>44339</v>
      </c>
      <c r="M51" s="118">
        <f t="shared" si="3"/>
        <v>1.8399999999999999</v>
      </c>
    </row>
    <row r="52" spans="1:13" ht="90" x14ac:dyDescent="0.25">
      <c r="A52" s="137" t="s">
        <v>1586</v>
      </c>
      <c r="B52" s="138" t="s">
        <v>1587</v>
      </c>
      <c r="C52" s="138" t="s">
        <v>1633</v>
      </c>
      <c r="D52" s="138" t="s">
        <v>1634</v>
      </c>
      <c r="E52" s="138" t="s">
        <v>1604</v>
      </c>
      <c r="F52" s="139">
        <v>10</v>
      </c>
      <c r="G52" s="140">
        <v>47.84</v>
      </c>
      <c r="H52" s="141"/>
      <c r="I52" s="138" t="s">
        <v>1631</v>
      </c>
      <c r="J52" s="141" t="s">
        <v>1622</v>
      </c>
      <c r="K52" s="142" t="s">
        <v>1635</v>
      </c>
      <c r="L52" s="143">
        <v>44339</v>
      </c>
      <c r="M52" s="118">
        <f t="shared" si="3"/>
        <v>1.9136000000000002</v>
      </c>
    </row>
    <row r="53" spans="1:13" ht="75" x14ac:dyDescent="0.25">
      <c r="A53" s="137" t="s">
        <v>1586</v>
      </c>
      <c r="B53" s="138" t="s">
        <v>1587</v>
      </c>
      <c r="C53" s="138" t="s">
        <v>1602</v>
      </c>
      <c r="D53" s="138" t="s">
        <v>1603</v>
      </c>
      <c r="E53" s="138" t="s">
        <v>1604</v>
      </c>
      <c r="F53" s="139">
        <v>10</v>
      </c>
      <c r="G53" s="140">
        <v>51.27</v>
      </c>
      <c r="H53" s="141"/>
      <c r="I53" s="138" t="s">
        <v>1605</v>
      </c>
      <c r="J53" s="141" t="s">
        <v>1606</v>
      </c>
      <c r="K53" s="142" t="s">
        <v>1607</v>
      </c>
      <c r="L53" s="143">
        <v>44334</v>
      </c>
      <c r="M53" s="118">
        <f t="shared" si="3"/>
        <v>2.0508000000000002</v>
      </c>
    </row>
    <row r="54" spans="1:13" ht="75" x14ac:dyDescent="0.25">
      <c r="A54" s="137" t="s">
        <v>1586</v>
      </c>
      <c r="B54" s="138" t="s">
        <v>1587</v>
      </c>
      <c r="C54" s="138" t="s">
        <v>1608</v>
      </c>
      <c r="D54" s="138" t="s">
        <v>1603</v>
      </c>
      <c r="E54" s="138" t="s">
        <v>1604</v>
      </c>
      <c r="F54" s="139">
        <v>10</v>
      </c>
      <c r="G54" s="140">
        <v>51.27</v>
      </c>
      <c r="H54" s="141"/>
      <c r="I54" s="138" t="s">
        <v>1605</v>
      </c>
      <c r="J54" s="141" t="s">
        <v>1606</v>
      </c>
      <c r="K54" s="142" t="s">
        <v>1609</v>
      </c>
      <c r="L54" s="143">
        <v>44334</v>
      </c>
      <c r="M54" s="118">
        <f t="shared" si="3"/>
        <v>2.0508000000000002</v>
      </c>
    </row>
    <row r="55" spans="1:13" ht="75" x14ac:dyDescent="0.25">
      <c r="A55" s="137" t="s">
        <v>1586</v>
      </c>
      <c r="B55" s="138" t="s">
        <v>1587</v>
      </c>
      <c r="C55" s="138" t="s">
        <v>1610</v>
      </c>
      <c r="D55" s="138" t="s">
        <v>1603</v>
      </c>
      <c r="E55" s="138" t="s">
        <v>1604</v>
      </c>
      <c r="F55" s="139">
        <v>10</v>
      </c>
      <c r="G55" s="140">
        <v>51.27</v>
      </c>
      <c r="H55" s="141"/>
      <c r="I55" s="138" t="s">
        <v>1605</v>
      </c>
      <c r="J55" s="141" t="s">
        <v>1606</v>
      </c>
      <c r="K55" s="142" t="s">
        <v>1611</v>
      </c>
      <c r="L55" s="143">
        <v>44334</v>
      </c>
      <c r="M55" s="118">
        <f t="shared" si="3"/>
        <v>2.0508000000000002</v>
      </c>
    </row>
    <row r="56" spans="1:13" ht="45" x14ac:dyDescent="0.25">
      <c r="A56" s="137" t="s">
        <v>1586</v>
      </c>
      <c r="B56" s="138" t="s">
        <v>1587</v>
      </c>
      <c r="C56" s="138" t="s">
        <v>1659</v>
      </c>
      <c r="D56" s="138" t="s">
        <v>1663</v>
      </c>
      <c r="E56" s="138" t="s">
        <v>1604</v>
      </c>
      <c r="F56" s="139">
        <v>10</v>
      </c>
      <c r="G56" s="140">
        <v>56.87</v>
      </c>
      <c r="H56" s="141"/>
      <c r="I56" s="138" t="s">
        <v>1664</v>
      </c>
      <c r="J56" s="141" t="s">
        <v>1665</v>
      </c>
      <c r="K56" s="142" t="s">
        <v>1666</v>
      </c>
      <c r="L56" s="143">
        <v>45468</v>
      </c>
      <c r="M56" s="118">
        <f t="shared" si="3"/>
        <v>2.2747999999999999</v>
      </c>
    </row>
    <row r="57" spans="1:13" ht="45" x14ac:dyDescent="0.25">
      <c r="A57" s="137" t="s">
        <v>1586</v>
      </c>
      <c r="B57" s="138" t="s">
        <v>1587</v>
      </c>
      <c r="C57" s="138" t="s">
        <v>1625</v>
      </c>
      <c r="D57" s="138" t="s">
        <v>1663</v>
      </c>
      <c r="E57" s="138" t="s">
        <v>1604</v>
      </c>
      <c r="F57" s="139">
        <v>10</v>
      </c>
      <c r="G57" s="140">
        <v>56.87</v>
      </c>
      <c r="H57" s="141"/>
      <c r="I57" s="138" t="s">
        <v>1664</v>
      </c>
      <c r="J57" s="141" t="s">
        <v>1665</v>
      </c>
      <c r="K57" s="142" t="s">
        <v>1667</v>
      </c>
      <c r="L57" s="143">
        <v>45468</v>
      </c>
      <c r="M57" s="118">
        <f t="shared" si="3"/>
        <v>2.2747999999999999</v>
      </c>
    </row>
    <row r="58" spans="1:13" ht="60" x14ac:dyDescent="0.25">
      <c r="A58" s="137" t="s">
        <v>1586</v>
      </c>
      <c r="B58" s="138" t="s">
        <v>1587</v>
      </c>
      <c r="C58" s="138" t="s">
        <v>1659</v>
      </c>
      <c r="D58" s="138" t="s">
        <v>1663</v>
      </c>
      <c r="E58" s="138" t="s">
        <v>1604</v>
      </c>
      <c r="F58" s="139">
        <v>10</v>
      </c>
      <c r="G58" s="140">
        <v>56.87</v>
      </c>
      <c r="H58" s="141"/>
      <c r="I58" s="138" t="s">
        <v>1686</v>
      </c>
      <c r="J58" s="141" t="s">
        <v>1687</v>
      </c>
      <c r="K58" s="142" t="s">
        <v>1666</v>
      </c>
      <c r="L58" s="143">
        <v>45567</v>
      </c>
      <c r="M58" s="118">
        <f t="shared" si="3"/>
        <v>2.2747999999999999</v>
      </c>
    </row>
    <row r="59" spans="1:13" ht="60" x14ac:dyDescent="0.25">
      <c r="A59" s="137" t="s">
        <v>1586</v>
      </c>
      <c r="B59" s="138" t="s">
        <v>1587</v>
      </c>
      <c r="C59" s="138" t="s">
        <v>1625</v>
      </c>
      <c r="D59" s="138" t="s">
        <v>1663</v>
      </c>
      <c r="E59" s="138" t="s">
        <v>1604</v>
      </c>
      <c r="F59" s="139">
        <v>10</v>
      </c>
      <c r="G59" s="140">
        <v>56.87</v>
      </c>
      <c r="H59" s="141"/>
      <c r="I59" s="138" t="s">
        <v>1686</v>
      </c>
      <c r="J59" s="141" t="s">
        <v>1687</v>
      </c>
      <c r="K59" s="142" t="s">
        <v>1667</v>
      </c>
      <c r="L59" s="143">
        <v>45567</v>
      </c>
      <c r="M59" s="118">
        <f t="shared" si="3"/>
        <v>2.2747999999999999</v>
      </c>
    </row>
    <row r="60" spans="1:13" ht="45" x14ac:dyDescent="0.25">
      <c r="A60" s="137" t="s">
        <v>1586</v>
      </c>
      <c r="B60" s="138" t="s">
        <v>1587</v>
      </c>
      <c r="C60" s="138" t="s">
        <v>1659</v>
      </c>
      <c r="D60" s="138" t="s">
        <v>1663</v>
      </c>
      <c r="E60" s="138" t="s">
        <v>1604</v>
      </c>
      <c r="F60" s="139">
        <v>10</v>
      </c>
      <c r="G60" s="140">
        <v>59.39</v>
      </c>
      <c r="H60" s="141"/>
      <c r="I60" s="138" t="s">
        <v>1664</v>
      </c>
      <c r="J60" s="141" t="s">
        <v>1689</v>
      </c>
      <c r="K60" s="142" t="s">
        <v>1666</v>
      </c>
      <c r="L60" s="143">
        <v>45805</v>
      </c>
      <c r="M60" s="118">
        <f t="shared" si="3"/>
        <v>2.3755999999999999</v>
      </c>
    </row>
    <row r="61" spans="1:13" ht="45" x14ac:dyDescent="0.25">
      <c r="A61" s="137" t="s">
        <v>1586</v>
      </c>
      <c r="B61" s="138" t="s">
        <v>1587</v>
      </c>
      <c r="C61" s="138" t="s">
        <v>1625</v>
      </c>
      <c r="D61" s="138" t="s">
        <v>1663</v>
      </c>
      <c r="E61" s="138" t="s">
        <v>1604</v>
      </c>
      <c r="F61" s="139">
        <v>10</v>
      </c>
      <c r="G61" s="140">
        <v>59.39</v>
      </c>
      <c r="H61" s="141"/>
      <c r="I61" s="138" t="s">
        <v>1664</v>
      </c>
      <c r="J61" s="141" t="s">
        <v>1689</v>
      </c>
      <c r="K61" s="142" t="s">
        <v>1667</v>
      </c>
      <c r="L61" s="143">
        <v>45805</v>
      </c>
      <c r="M61" s="118">
        <f t="shared" si="3"/>
        <v>2.3755999999999999</v>
      </c>
    </row>
    <row r="62" spans="1:13" ht="60" x14ac:dyDescent="0.25">
      <c r="A62" s="137" t="s">
        <v>1586</v>
      </c>
      <c r="B62" s="138" t="s">
        <v>1587</v>
      </c>
      <c r="C62" s="138" t="s">
        <v>1659</v>
      </c>
      <c r="D62" s="138" t="s">
        <v>1663</v>
      </c>
      <c r="E62" s="138" t="s">
        <v>1604</v>
      </c>
      <c r="F62" s="139">
        <v>10</v>
      </c>
      <c r="G62" s="140">
        <v>59.39</v>
      </c>
      <c r="H62" s="141"/>
      <c r="I62" s="138" t="s">
        <v>1686</v>
      </c>
      <c r="J62" s="141" t="s">
        <v>1689</v>
      </c>
      <c r="K62" s="142" t="s">
        <v>1666</v>
      </c>
      <c r="L62" s="143">
        <v>45805</v>
      </c>
      <c r="M62" s="118">
        <f t="shared" si="3"/>
        <v>2.3755999999999999</v>
      </c>
    </row>
    <row r="63" spans="1:13" ht="60" x14ac:dyDescent="0.25">
      <c r="A63" s="137" t="s">
        <v>1586</v>
      </c>
      <c r="B63" s="138" t="s">
        <v>1587</v>
      </c>
      <c r="C63" s="138" t="s">
        <v>1625</v>
      </c>
      <c r="D63" s="138" t="s">
        <v>1663</v>
      </c>
      <c r="E63" s="138" t="s">
        <v>1604</v>
      </c>
      <c r="F63" s="139">
        <v>10</v>
      </c>
      <c r="G63" s="140">
        <v>59.39</v>
      </c>
      <c r="H63" s="141"/>
      <c r="I63" s="138" t="s">
        <v>1686</v>
      </c>
      <c r="J63" s="141" t="s">
        <v>1689</v>
      </c>
      <c r="K63" s="142" t="s">
        <v>1667</v>
      </c>
      <c r="L63" s="143">
        <v>45805</v>
      </c>
      <c r="M63" s="118">
        <f t="shared" si="3"/>
        <v>2.3755999999999999</v>
      </c>
    </row>
    <row r="64" spans="1:13" ht="60" x14ac:dyDescent="0.25">
      <c r="A64" s="137" t="s">
        <v>1586</v>
      </c>
      <c r="B64" s="138" t="s">
        <v>1587</v>
      </c>
      <c r="C64" s="138" t="s">
        <v>1659</v>
      </c>
      <c r="D64" s="138" t="s">
        <v>1722</v>
      </c>
      <c r="E64" s="138" t="s">
        <v>1604</v>
      </c>
      <c r="F64" s="139">
        <v>10</v>
      </c>
      <c r="G64" s="140">
        <v>59.39</v>
      </c>
      <c r="H64" s="141"/>
      <c r="I64" s="138" t="s">
        <v>1686</v>
      </c>
      <c r="J64" s="141" t="s">
        <v>1723</v>
      </c>
      <c r="K64" s="142" t="s">
        <v>1666</v>
      </c>
      <c r="L64" s="143">
        <v>46099</v>
      </c>
      <c r="M64" s="118">
        <f t="shared" si="3"/>
        <v>2.3755999999999999</v>
      </c>
    </row>
    <row r="65" spans="1:13" ht="60" x14ac:dyDescent="0.25">
      <c r="A65" s="137" t="s">
        <v>1586</v>
      </c>
      <c r="B65" s="138" t="s">
        <v>1587</v>
      </c>
      <c r="C65" s="138" t="s">
        <v>1625</v>
      </c>
      <c r="D65" s="138" t="s">
        <v>1722</v>
      </c>
      <c r="E65" s="138" t="s">
        <v>1604</v>
      </c>
      <c r="F65" s="139">
        <v>10</v>
      </c>
      <c r="G65" s="140">
        <v>59.39</v>
      </c>
      <c r="H65" s="141"/>
      <c r="I65" s="138" t="s">
        <v>1686</v>
      </c>
      <c r="J65" s="141" t="s">
        <v>1723</v>
      </c>
      <c r="K65" s="142" t="s">
        <v>1667</v>
      </c>
      <c r="L65" s="143">
        <v>46099</v>
      </c>
      <c r="M65" s="118">
        <f t="shared" si="3"/>
        <v>2.3755999999999999</v>
      </c>
    </row>
    <row r="66" spans="1:13" ht="75" x14ac:dyDescent="0.25">
      <c r="A66" s="137" t="s">
        <v>1586</v>
      </c>
      <c r="B66" s="138" t="s">
        <v>1587</v>
      </c>
      <c r="C66" s="138" t="s">
        <v>1658</v>
      </c>
      <c r="D66" s="138" t="s">
        <v>1458</v>
      </c>
      <c r="E66" s="138" t="s">
        <v>1604</v>
      </c>
      <c r="F66" s="139">
        <v>10</v>
      </c>
      <c r="G66" s="140">
        <v>75.5</v>
      </c>
      <c r="H66" s="141"/>
      <c r="I66" s="138" t="s">
        <v>1631</v>
      </c>
      <c r="J66" s="141" t="s">
        <v>1653</v>
      </c>
      <c r="K66" s="142" t="s">
        <v>1635</v>
      </c>
      <c r="L66" s="143">
        <v>45191</v>
      </c>
      <c r="M66" s="118">
        <f t="shared" si="3"/>
        <v>3.02</v>
      </c>
    </row>
    <row r="67" spans="1:13" ht="75" x14ac:dyDescent="0.25">
      <c r="A67" s="137" t="s">
        <v>1586</v>
      </c>
      <c r="B67" s="138" t="s">
        <v>1587</v>
      </c>
      <c r="C67" s="138" t="s">
        <v>1602</v>
      </c>
      <c r="D67" s="138" t="s">
        <v>1645</v>
      </c>
      <c r="E67" s="138" t="s">
        <v>1604</v>
      </c>
      <c r="F67" s="139">
        <v>10</v>
      </c>
      <c r="G67" s="140">
        <v>79.69</v>
      </c>
      <c r="H67" s="141"/>
      <c r="I67" s="138" t="s">
        <v>1646</v>
      </c>
      <c r="J67" s="141" t="s">
        <v>1647</v>
      </c>
      <c r="K67" s="142" t="s">
        <v>1648</v>
      </c>
      <c r="L67" s="143">
        <v>45037</v>
      </c>
      <c r="M67" s="118">
        <f t="shared" si="3"/>
        <v>3.1875999999999998</v>
      </c>
    </row>
    <row r="68" spans="1:13" ht="60" x14ac:dyDescent="0.25">
      <c r="A68" s="137" t="s">
        <v>1586</v>
      </c>
      <c r="B68" s="138" t="s">
        <v>1587</v>
      </c>
      <c r="C68" s="138" t="s">
        <v>1659</v>
      </c>
      <c r="D68" s="138" t="s">
        <v>1645</v>
      </c>
      <c r="E68" s="138" t="s">
        <v>1604</v>
      </c>
      <c r="F68" s="139">
        <v>10</v>
      </c>
      <c r="G68" s="140">
        <v>79.69</v>
      </c>
      <c r="H68" s="141"/>
      <c r="I68" s="138" t="s">
        <v>1646</v>
      </c>
      <c r="J68" s="141" t="s">
        <v>1660</v>
      </c>
      <c r="K68" s="142" t="s">
        <v>1648</v>
      </c>
      <c r="L68" s="143">
        <v>45330</v>
      </c>
      <c r="M68" s="118">
        <f t="shared" si="3"/>
        <v>3.1875999999999998</v>
      </c>
    </row>
    <row r="69" spans="1:13" ht="45" x14ac:dyDescent="0.25">
      <c r="A69" s="137" t="s">
        <v>1586</v>
      </c>
      <c r="B69" s="138" t="s">
        <v>1587</v>
      </c>
      <c r="C69" s="138" t="s">
        <v>1659</v>
      </c>
      <c r="D69" s="138" t="s">
        <v>1645</v>
      </c>
      <c r="E69" s="138" t="s">
        <v>1604</v>
      </c>
      <c r="F69" s="139">
        <v>10</v>
      </c>
      <c r="G69" s="140">
        <v>83.21</v>
      </c>
      <c r="H69" s="141"/>
      <c r="I69" s="138" t="s">
        <v>1646</v>
      </c>
      <c r="J69" s="141" t="s">
        <v>1661</v>
      </c>
      <c r="K69" s="142" t="s">
        <v>1648</v>
      </c>
      <c r="L69" s="143">
        <v>45350</v>
      </c>
      <c r="M69" s="118">
        <f t="shared" si="3"/>
        <v>3.3283999999999998</v>
      </c>
    </row>
    <row r="70" spans="1:13" ht="105" x14ac:dyDescent="0.25">
      <c r="A70" s="137" t="s">
        <v>1586</v>
      </c>
      <c r="B70" s="138" t="s">
        <v>1673</v>
      </c>
      <c r="C70" s="138" t="s">
        <v>1679</v>
      </c>
      <c r="D70" s="138" t="s">
        <v>1675</v>
      </c>
      <c r="E70" s="138" t="s">
        <v>1604</v>
      </c>
      <c r="F70" s="139">
        <v>10</v>
      </c>
      <c r="G70" s="140">
        <v>100.09</v>
      </c>
      <c r="H70" s="141"/>
      <c r="I70" s="138" t="s">
        <v>1676</v>
      </c>
      <c r="J70" s="141" t="s">
        <v>1677</v>
      </c>
      <c r="K70" s="142" t="s">
        <v>1680</v>
      </c>
      <c r="L70" s="143">
        <v>45534</v>
      </c>
      <c r="M70" s="118">
        <f t="shared" si="3"/>
        <v>4.0036000000000005</v>
      </c>
    </row>
    <row r="71" spans="1:13" ht="105" x14ac:dyDescent="0.25">
      <c r="A71" s="137" t="s">
        <v>1586</v>
      </c>
      <c r="B71" s="138" t="s">
        <v>1673</v>
      </c>
      <c r="C71" s="138" t="s">
        <v>1679</v>
      </c>
      <c r="D71" s="138" t="s">
        <v>1675</v>
      </c>
      <c r="E71" s="138" t="s">
        <v>1604</v>
      </c>
      <c r="F71" s="139">
        <v>10</v>
      </c>
      <c r="G71" s="140">
        <v>100.09</v>
      </c>
      <c r="H71" s="141"/>
      <c r="I71" s="138" t="s">
        <v>1676</v>
      </c>
      <c r="J71" s="141" t="s">
        <v>1677</v>
      </c>
      <c r="K71" s="142" t="s">
        <v>1681</v>
      </c>
      <c r="L71" s="143">
        <v>45534</v>
      </c>
      <c r="M71" s="118">
        <f t="shared" si="3"/>
        <v>4.0036000000000005</v>
      </c>
    </row>
    <row r="72" spans="1:13" ht="105" x14ac:dyDescent="0.25">
      <c r="A72" s="137" t="s">
        <v>1586</v>
      </c>
      <c r="B72" s="138" t="s">
        <v>1673</v>
      </c>
      <c r="C72" s="138" t="s">
        <v>1679</v>
      </c>
      <c r="D72" s="138" t="s">
        <v>1675</v>
      </c>
      <c r="E72" s="138" t="s">
        <v>1604</v>
      </c>
      <c r="F72" s="139">
        <v>10</v>
      </c>
      <c r="G72" s="140">
        <v>104.59</v>
      </c>
      <c r="H72" s="141"/>
      <c r="I72" s="138" t="s">
        <v>1676</v>
      </c>
      <c r="J72" s="141" t="s">
        <v>1690</v>
      </c>
      <c r="K72" s="142" t="s">
        <v>1680</v>
      </c>
      <c r="L72" s="143">
        <v>45807</v>
      </c>
      <c r="M72" s="118">
        <f t="shared" si="3"/>
        <v>4.1836000000000002</v>
      </c>
    </row>
    <row r="73" spans="1:13" ht="105" x14ac:dyDescent="0.25">
      <c r="A73" s="137" t="s">
        <v>1586</v>
      </c>
      <c r="B73" s="138" t="s">
        <v>1673</v>
      </c>
      <c r="C73" s="138" t="s">
        <v>1679</v>
      </c>
      <c r="D73" s="138" t="s">
        <v>1675</v>
      </c>
      <c r="E73" s="138" t="s">
        <v>1604</v>
      </c>
      <c r="F73" s="139">
        <v>10</v>
      </c>
      <c r="G73" s="140">
        <v>104.59</v>
      </c>
      <c r="H73" s="141"/>
      <c r="I73" s="138" t="s">
        <v>1676</v>
      </c>
      <c r="J73" s="141" t="s">
        <v>1690</v>
      </c>
      <c r="K73" s="142" t="s">
        <v>1681</v>
      </c>
      <c r="L73" s="143">
        <v>45807</v>
      </c>
      <c r="M73" s="118">
        <f t="shared" si="3"/>
        <v>4.1836000000000002</v>
      </c>
    </row>
    <row r="74" spans="1:13" ht="105" x14ac:dyDescent="0.25">
      <c r="A74" s="137" t="s">
        <v>1586</v>
      </c>
      <c r="B74" s="138" t="s">
        <v>1673</v>
      </c>
      <c r="C74" s="138" t="s">
        <v>1698</v>
      </c>
      <c r="D74" s="138" t="s">
        <v>1675</v>
      </c>
      <c r="E74" s="138" t="s">
        <v>1604</v>
      </c>
      <c r="F74" s="139">
        <v>10</v>
      </c>
      <c r="G74" s="140">
        <v>104.59</v>
      </c>
      <c r="H74" s="141"/>
      <c r="I74" s="138" t="s">
        <v>1695</v>
      </c>
      <c r="J74" s="141" t="s">
        <v>1696</v>
      </c>
      <c r="K74" s="142" t="s">
        <v>1699</v>
      </c>
      <c r="L74" s="143">
        <v>45966</v>
      </c>
      <c r="M74" s="118">
        <f t="shared" si="3"/>
        <v>4.1836000000000002</v>
      </c>
    </row>
    <row r="75" spans="1:13" ht="105" x14ac:dyDescent="0.25">
      <c r="A75" s="137" t="s">
        <v>1586</v>
      </c>
      <c r="B75" s="138" t="s">
        <v>1673</v>
      </c>
      <c r="C75" s="138" t="s">
        <v>1658</v>
      </c>
      <c r="D75" s="138" t="s">
        <v>1675</v>
      </c>
      <c r="E75" s="138" t="s">
        <v>1604</v>
      </c>
      <c r="F75" s="139">
        <v>10</v>
      </c>
      <c r="G75" s="140">
        <v>104.59</v>
      </c>
      <c r="H75" s="141"/>
      <c r="I75" s="138" t="s">
        <v>1695</v>
      </c>
      <c r="J75" s="141" t="s">
        <v>1696</v>
      </c>
      <c r="K75" s="142" t="s">
        <v>1700</v>
      </c>
      <c r="L75" s="143">
        <v>45966</v>
      </c>
      <c r="M75" s="118">
        <f t="shared" si="3"/>
        <v>4.1836000000000002</v>
      </c>
    </row>
  </sheetData>
  <autoFilter ref="A1:M75">
    <sortState ref="A2:M75">
      <sortCondition ref="M1:M7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Лист5</vt:lpstr>
      <vt:lpstr>Лист6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2026-05-18T14:18:02Z</dcterms:modified>
</cp:coreProperties>
</file>