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Лист1!$A$3:$J$29</definedName>
  </definedNames>
  <calcPr calcId="145621" refMode="R1C1"/>
</workbook>
</file>

<file path=xl/calcChain.xml><?xml version="1.0" encoding="utf-8"?>
<calcChain xmlns="http://schemas.openxmlformats.org/spreadsheetml/2006/main">
  <c r="J4" i="1" l="1"/>
  <c r="G4" i="1"/>
  <c r="H4" i="1"/>
  <c r="G5" i="1"/>
  <c r="H5" i="1"/>
  <c r="G6" i="1"/>
  <c r="H6" i="1"/>
  <c r="I6" i="1" s="1"/>
  <c r="G7" i="1"/>
  <c r="H7" i="1"/>
  <c r="I7" i="1" s="1"/>
  <c r="G8" i="1"/>
  <c r="H8" i="1"/>
  <c r="I8" i="1" s="1"/>
  <c r="G9" i="1"/>
  <c r="H9" i="1"/>
  <c r="I9" i="1" s="1"/>
  <c r="G10" i="1"/>
  <c r="H10" i="1"/>
  <c r="I10" i="1" s="1"/>
  <c r="G11" i="1"/>
  <c r="H11" i="1"/>
  <c r="G12" i="1"/>
  <c r="H12" i="1"/>
  <c r="I12" i="1" s="1"/>
  <c r="G13" i="1"/>
  <c r="H13" i="1"/>
  <c r="G14" i="1"/>
  <c r="H14" i="1"/>
  <c r="G15" i="1"/>
  <c r="H15" i="1"/>
  <c r="I15" i="1" s="1"/>
  <c r="G16" i="1"/>
  <c r="H16" i="1"/>
  <c r="I16" i="1" s="1"/>
  <c r="G17" i="1"/>
  <c r="H17" i="1"/>
  <c r="I17" i="1" s="1"/>
  <c r="G18" i="1"/>
  <c r="H18" i="1"/>
  <c r="I18" i="1" s="1"/>
  <c r="G19" i="1"/>
  <c r="H19" i="1"/>
  <c r="I19" i="1" s="1"/>
  <c r="G20" i="1"/>
  <c r="H20" i="1"/>
  <c r="I20" i="1" s="1"/>
  <c r="G21" i="1"/>
  <c r="H21" i="1"/>
  <c r="J5" i="1"/>
  <c r="I11" i="1"/>
  <c r="I13" i="1"/>
  <c r="I21" i="1"/>
  <c r="I14" i="1" l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I5" i="1"/>
  <c r="I4" i="1"/>
  <c r="G17" i="2"/>
  <c r="F53" i="2"/>
  <c r="D53" i="2"/>
  <c r="C23" i="1" l="1"/>
  <c r="J23" i="1" l="1"/>
  <c r="D23" i="1" l="1"/>
  <c r="E23" i="1"/>
  <c r="B25" i="1" l="1"/>
  <c r="B26" i="1" l="1"/>
  <c r="B27" i="1" s="1"/>
</calcChain>
</file>

<file path=xl/sharedStrings.xml><?xml version="1.0" encoding="utf-8"?>
<sst xmlns="http://schemas.openxmlformats.org/spreadsheetml/2006/main" count="87" uniqueCount="83">
  <si>
    <t>Расчет начальной (максимальной) цены договора (контракта) (далее - НМЦК)</t>
  </si>
  <si>
    <t>Наименование товара, работы, услуги</t>
  </si>
  <si>
    <t>Количество товара, объем работы, услуги</t>
  </si>
  <si>
    <t>НМЦ за единицу товара, работы, услуги, руб.</t>
  </si>
  <si>
    <t>Среднее квадратичное отклонение цен</t>
  </si>
  <si>
    <t>Коэффициент вариации</t>
  </si>
  <si>
    <t>Общая стоимость, руб.</t>
  </si>
  <si>
    <t>Итого</t>
  </si>
  <si>
    <t>Количество ценовых значений</t>
  </si>
  <si>
    <t>Среднее значение цен</t>
  </si>
  <si>
    <t>совокупность цен принимается однородной</t>
  </si>
  <si>
    <t>Дисперсия</t>
  </si>
  <si>
    <t xml:space="preserve">Коммерческое предложение      №1 </t>
  </si>
  <si>
    <t>Папка-регистратор</t>
  </si>
  <si>
    <t>Папка-конверт на кнопке</t>
  </si>
  <si>
    <t>Клей ПВА</t>
  </si>
  <si>
    <t>Корректирующая лента</t>
  </si>
  <si>
    <t>Обложка универсальная</t>
  </si>
  <si>
    <t>Ластик</t>
  </si>
  <si>
    <t>Бирка для ключей</t>
  </si>
  <si>
    <t>Линейка</t>
  </si>
  <si>
    <t>Коммерческое предложение      №3</t>
  </si>
  <si>
    <t>Тетрадь общая</t>
  </si>
  <si>
    <t>Папка-скоросшиватель пластиковый</t>
  </si>
  <si>
    <t>Файл-вкладыш</t>
  </si>
  <si>
    <t>Ножницы канцелярские</t>
  </si>
  <si>
    <t>Ручка  шариковая</t>
  </si>
  <si>
    <t>Ручка шариковая на липучке</t>
  </si>
  <si>
    <t>Ручка гелевая черная</t>
  </si>
  <si>
    <t>Стержень гелевый красный</t>
  </si>
  <si>
    <t>Стержень гелевый зеленый</t>
  </si>
  <si>
    <t>Текстовыделители в наборе (4 цвета)</t>
  </si>
  <si>
    <t>Карандаш чернографитовый</t>
  </si>
  <si>
    <t>Автокарандаш</t>
  </si>
  <si>
    <t>Стержень для автокарандаша</t>
  </si>
  <si>
    <t>Набор фломастеров 6 цветов</t>
  </si>
  <si>
    <t>Карандаши цветные 6 цветов</t>
  </si>
  <si>
    <t>Степлер № 10</t>
  </si>
  <si>
    <t>Степлер № 24/6</t>
  </si>
  <si>
    <t>Клей - карандаш</t>
  </si>
  <si>
    <t>Штрих (корректирующая жидкость</t>
  </si>
  <si>
    <t>Скотч</t>
  </si>
  <si>
    <t>Клейкая лента канцелярская</t>
  </si>
  <si>
    <t>Блок –кубик запасной</t>
  </si>
  <si>
    <t>Бумага для заметок</t>
  </si>
  <si>
    <t>Закладки пластиковые клейкие</t>
  </si>
  <si>
    <t>Бейдж горизонтальный</t>
  </si>
  <si>
    <t>Маркеры для  доски</t>
  </si>
  <si>
    <t>Обложка  для классного журнала</t>
  </si>
  <si>
    <t>Салфетки в тубе</t>
  </si>
  <si>
    <t>Фотобумага</t>
  </si>
  <si>
    <r>
      <t xml:space="preserve">* В соответствии с п. 3.19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в целях определения НМЦК методом сопоставимых рыночных цен (анализа рынка) рекомендуется использовать </t>
    </r>
    <r>
      <rPr>
        <b/>
        <u/>
        <sz val="8"/>
        <rFont val="Times New Roman"/>
        <family val="1"/>
        <charset val="204"/>
      </rPr>
      <t>не менее трех цен</t>
    </r>
    <r>
      <rPr>
        <sz val="8"/>
        <rFont val="Times New Roman"/>
        <family val="1"/>
        <charset val="204"/>
      </rPr>
      <t xml:space="preserve"> товара, работы, услуги, предлагаемых различными поставщиками (подрядчиками, исполнителями).</t>
    </r>
  </si>
  <si>
    <t>Папка-скоросшиватель Дело</t>
  </si>
  <si>
    <t>Набор фломастеров 12 цветов</t>
  </si>
  <si>
    <t>Калькулятор</t>
  </si>
  <si>
    <t>Коммерческое предложение      №2</t>
  </si>
  <si>
    <t>25.71</t>
  </si>
  <si>
    <t>Бумага для копиров А4</t>
  </si>
  <si>
    <t>Бумага для копиров А3</t>
  </si>
  <si>
    <t>Рулонная бумага (ватман)</t>
  </si>
  <si>
    <t>Рулонная бумага (тонкая)</t>
  </si>
  <si>
    <t>Нож канцелярский</t>
  </si>
  <si>
    <t>Скобы для степплера №10</t>
  </si>
  <si>
    <t>Скобы для степплера №24/6</t>
  </si>
  <si>
    <t>Скрепки</t>
  </si>
  <si>
    <t>Зажимы для бумаг</t>
  </si>
  <si>
    <t>Бумага цветная для офисной техники</t>
  </si>
  <si>
    <t>Замок врезной</t>
  </si>
  <si>
    <t>Дюбель-гвоздь</t>
  </si>
  <si>
    <t>гвозди строительные1,8х32</t>
  </si>
  <si>
    <t>гвозди строительные 2*40</t>
  </si>
  <si>
    <t>гвозди строительные 2,5*50</t>
  </si>
  <si>
    <t>гвозди строительные 2,5*60</t>
  </si>
  <si>
    <t>гвозди строит. винтовые 3,5*70</t>
  </si>
  <si>
    <t>гвозди строит. кровельные с увеличенной головой 2,5*40</t>
  </si>
  <si>
    <t>саморезы с потайной головой 3,5*25</t>
  </si>
  <si>
    <t>саморезы с потайной головой 3,5*32</t>
  </si>
  <si>
    <t>саморез с потайной головой 3,5*45</t>
  </si>
  <si>
    <t>саморезы с потайной головой 3,5*50</t>
  </si>
  <si>
    <t>саморезы с потайной головой 4,2*75</t>
  </si>
  <si>
    <t>саморезы с потайной головой 4,2*90</t>
  </si>
  <si>
    <t>саморезы с потайной головой 4,8*90</t>
  </si>
  <si>
    <t>замок врезной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</si>
</sst>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[$р.-419]_-;\-* #,##0.00[$р.-419]_-;_-* &quot;-&quot;??[$р.-419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49" fontId="3" fillId="0" borderId="0" xfId="0" applyNumberFormat="1" applyFont="1"/>
    <xf numFmtId="165" fontId="3" fillId="0" borderId="0" xfId="0" applyNumberFormat="1" applyFont="1"/>
    <xf numFmtId="164" fontId="3" fillId="0" borderId="0" xfId="3" applyFont="1"/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0" fillId="0" borderId="5" xfId="0" applyFont="1" applyBorder="1" applyAlignment="1" applyProtection="1">
      <alignment vertical="center" wrapText="1"/>
      <protection locked="0"/>
    </xf>
    <xf numFmtId="2" fontId="11" fillId="0" borderId="1" xfId="0" applyNumberFormat="1" applyFont="1" applyBorder="1" applyAlignment="1" applyProtection="1">
      <alignment horizontal="left" vertical="top" wrapText="1" shrinkToFi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10" fillId="0" borderId="4" xfId="0" applyNumberFormat="1" applyFont="1" applyBorder="1" applyAlignment="1" applyProtection="1">
      <alignment horizontal="center" vertical="center" wrapText="1" shrinkToFit="1"/>
      <protection locked="0"/>
    </xf>
    <xf numFmtId="4" fontId="11" fillId="0" borderId="1" xfId="0" applyNumberFormat="1" applyFont="1" applyBorder="1" applyAlignment="1" applyProtection="1">
      <alignment horizontal="center" wrapText="1" shrinkToFit="1"/>
      <protection locked="0"/>
    </xf>
    <xf numFmtId="0" fontId="3" fillId="0" borderId="0" xfId="0" applyFont="1"/>
    <xf numFmtId="0" fontId="12" fillId="0" borderId="0" xfId="0" applyFont="1"/>
    <xf numFmtId="4" fontId="3" fillId="0" borderId="1" xfId="0" applyNumberFormat="1" applyFont="1" applyFill="1" applyBorder="1" applyAlignment="1" applyProtection="1">
      <alignment horizontal="center" wrapText="1" shrinkToFit="1"/>
      <protection locked="0"/>
    </xf>
    <xf numFmtId="10" fontId="6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">
    <cellStyle name="Денежный" xfId="3" builtinId="4"/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topLeftCell="A7" zoomScale="120" zoomScaleNormal="120" workbookViewId="0">
      <selection activeCell="A6" sqref="A6:XFD7"/>
    </sheetView>
  </sheetViews>
  <sheetFormatPr defaultRowHeight="15" x14ac:dyDescent="0.25"/>
  <cols>
    <col min="1" max="1" width="38.28515625" style="1" customWidth="1"/>
    <col min="2" max="2" width="11.140625" style="1" customWidth="1"/>
    <col min="3" max="3" width="14.7109375" style="22" customWidth="1"/>
    <col min="4" max="4" width="14.140625" style="22" customWidth="1"/>
    <col min="5" max="5" width="14" style="22" customWidth="1"/>
    <col min="6" max="6" width="13.42578125" style="1" customWidth="1"/>
    <col min="7" max="8" width="15.85546875" style="1" hidden="1" customWidth="1"/>
    <col min="9" max="9" width="14" style="1" customWidth="1"/>
    <col min="10" max="10" width="11.85546875" style="1" customWidth="1"/>
    <col min="11" max="11" width="18.5703125" style="1" hidden="1" customWidth="1"/>
    <col min="12" max="12" width="0" style="1" hidden="1" customWidth="1"/>
    <col min="13" max="13" width="12" style="1" bestFit="1" customWidth="1"/>
    <col min="14" max="16384" width="9.140625" style="1"/>
  </cols>
  <sheetData>
    <row r="1" spans="1:18" ht="15.75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3" spans="1:18" ht="74.25" customHeight="1" x14ac:dyDescent="0.25">
      <c r="A3" s="3" t="s">
        <v>1</v>
      </c>
      <c r="B3" s="3" t="s">
        <v>2</v>
      </c>
      <c r="C3" s="19" t="s">
        <v>12</v>
      </c>
      <c r="D3" s="19" t="s">
        <v>55</v>
      </c>
      <c r="E3" s="19" t="s">
        <v>21</v>
      </c>
      <c r="F3" s="4" t="s">
        <v>3</v>
      </c>
      <c r="G3" s="4" t="s">
        <v>4</v>
      </c>
      <c r="H3" s="4" t="s">
        <v>11</v>
      </c>
      <c r="I3" s="4" t="s">
        <v>5</v>
      </c>
      <c r="J3" s="4" t="s">
        <v>6</v>
      </c>
    </row>
    <row r="4" spans="1:18" s="29" customFormat="1" ht="15.75" x14ac:dyDescent="0.25">
      <c r="A4" s="23" t="s">
        <v>82</v>
      </c>
      <c r="B4" s="25">
        <v>8</v>
      </c>
      <c r="C4" s="27">
        <v>657.8</v>
      </c>
      <c r="D4" s="27">
        <v>708.4</v>
      </c>
      <c r="E4" s="27">
        <v>506</v>
      </c>
      <c r="F4" s="7">
        <v>624.07000000000005</v>
      </c>
      <c r="G4" s="7">
        <f t="shared" ref="G4:G21" si="0">SQRT(VARP(C4,D4,E4))</f>
        <v>86.00346246259852</v>
      </c>
      <c r="H4" s="7">
        <f t="shared" ref="H4:H21" si="1">SQRT(VARP(C4,D4,E4))</f>
        <v>86.00346246259852</v>
      </c>
      <c r="I4" s="8">
        <f t="shared" ref="I4:I21" si="2">H4/F4</f>
        <v>0.13781060211610638</v>
      </c>
      <c r="J4" s="7">
        <f t="shared" ref="J4:J21" si="3">F4*B4</f>
        <v>4992.5600000000004</v>
      </c>
      <c r="L4" s="12"/>
    </row>
    <row r="5" spans="1:18" ht="15.75" x14ac:dyDescent="0.25">
      <c r="A5" s="24" t="s">
        <v>67</v>
      </c>
      <c r="B5" s="26">
        <v>3</v>
      </c>
      <c r="C5" s="28">
        <v>1066</v>
      </c>
      <c r="D5" s="28">
        <v>1148</v>
      </c>
      <c r="E5" s="28">
        <v>820</v>
      </c>
      <c r="F5" s="7">
        <v>1011.33</v>
      </c>
      <c r="G5" s="7">
        <f t="shared" si="0"/>
        <v>139.37320003820278</v>
      </c>
      <c r="H5" s="7">
        <f t="shared" si="1"/>
        <v>139.37320003820278</v>
      </c>
      <c r="I5" s="8">
        <f t="shared" si="2"/>
        <v>0.13781179242997121</v>
      </c>
      <c r="J5" s="7">
        <f t="shared" si="3"/>
        <v>3033.9900000000002</v>
      </c>
      <c r="K5" s="1">
        <v>548.85</v>
      </c>
      <c r="L5" s="12" t="s">
        <v>56</v>
      </c>
    </row>
    <row r="6" spans="1:18" s="29" customFormat="1" ht="15.75" x14ac:dyDescent="0.25">
      <c r="A6" s="24" t="s">
        <v>68</v>
      </c>
      <c r="B6" s="26">
        <v>1</v>
      </c>
      <c r="C6" s="28">
        <v>288.60000000000002</v>
      </c>
      <c r="D6" s="28">
        <v>310.8</v>
      </c>
      <c r="E6" s="28">
        <v>222</v>
      </c>
      <c r="F6" s="7">
        <v>273.8</v>
      </c>
      <c r="G6" s="7">
        <f t="shared" si="0"/>
        <v>37.732744400586391</v>
      </c>
      <c r="H6" s="7">
        <f t="shared" si="1"/>
        <v>37.732744400586391</v>
      </c>
      <c r="I6" s="8">
        <f t="shared" si="2"/>
        <v>0.1378113382052096</v>
      </c>
      <c r="J6" s="7">
        <f t="shared" si="3"/>
        <v>273.8</v>
      </c>
      <c r="L6" s="12"/>
    </row>
    <row r="7" spans="1:18" s="29" customFormat="1" ht="15.75" x14ac:dyDescent="0.25">
      <c r="A7" s="24" t="s">
        <v>68</v>
      </c>
      <c r="B7" s="26">
        <v>1</v>
      </c>
      <c r="C7" s="28">
        <v>296.39999999999998</v>
      </c>
      <c r="D7" s="28">
        <v>319.2</v>
      </c>
      <c r="E7" s="28">
        <v>228</v>
      </c>
      <c r="F7" s="7">
        <v>281.2</v>
      </c>
      <c r="G7" s="7">
        <f t="shared" si="0"/>
        <v>38.752548303305282</v>
      </c>
      <c r="H7" s="7">
        <f t="shared" si="1"/>
        <v>38.752548303305282</v>
      </c>
      <c r="I7" s="8">
        <f t="shared" si="2"/>
        <v>0.13781133820521083</v>
      </c>
      <c r="J7" s="7">
        <f t="shared" si="3"/>
        <v>281.2</v>
      </c>
      <c r="L7" s="12"/>
    </row>
    <row r="8" spans="1:18" s="29" customFormat="1" ht="15.75" x14ac:dyDescent="0.25">
      <c r="A8" s="24" t="s">
        <v>68</v>
      </c>
      <c r="B8" s="26">
        <v>1</v>
      </c>
      <c r="C8" s="28">
        <v>234</v>
      </c>
      <c r="D8" s="28">
        <v>252</v>
      </c>
      <c r="E8" s="28">
        <v>180</v>
      </c>
      <c r="F8" s="7">
        <v>222</v>
      </c>
      <c r="G8" s="7">
        <f t="shared" si="0"/>
        <v>30.594117081556711</v>
      </c>
      <c r="H8" s="7">
        <f t="shared" si="1"/>
        <v>30.594117081556711</v>
      </c>
      <c r="I8" s="8">
        <f t="shared" si="2"/>
        <v>0.13781133820521041</v>
      </c>
      <c r="J8" s="7">
        <f t="shared" si="3"/>
        <v>222</v>
      </c>
      <c r="L8" s="12"/>
    </row>
    <row r="9" spans="1:18" s="29" customFormat="1" ht="15.75" x14ac:dyDescent="0.25">
      <c r="A9" s="24" t="s">
        <v>69</v>
      </c>
      <c r="B9" s="26">
        <v>4</v>
      </c>
      <c r="C9" s="28">
        <v>132.72</v>
      </c>
      <c r="D9" s="28">
        <v>330</v>
      </c>
      <c r="E9" s="28">
        <v>113.3</v>
      </c>
      <c r="F9" s="7">
        <v>192.01</v>
      </c>
      <c r="G9" s="7">
        <f t="shared" si="0"/>
        <v>97.897579586468254</v>
      </c>
      <c r="H9" s="7">
        <f t="shared" si="1"/>
        <v>97.897579586468254</v>
      </c>
      <c r="I9" s="8">
        <f t="shared" si="2"/>
        <v>0.50985667197785667</v>
      </c>
      <c r="J9" s="7">
        <f t="shared" si="3"/>
        <v>768.04</v>
      </c>
      <c r="L9" s="12"/>
    </row>
    <row r="10" spans="1:18" s="29" customFormat="1" ht="15.75" x14ac:dyDescent="0.25">
      <c r="A10" s="24" t="s">
        <v>70</v>
      </c>
      <c r="B10" s="26">
        <v>3</v>
      </c>
      <c r="C10" s="28">
        <v>123.63</v>
      </c>
      <c r="D10" s="28">
        <v>249</v>
      </c>
      <c r="E10" s="28">
        <v>109.9</v>
      </c>
      <c r="F10" s="7">
        <v>160.84</v>
      </c>
      <c r="G10" s="7">
        <f t="shared" si="0"/>
        <v>62.587680541425719</v>
      </c>
      <c r="H10" s="7">
        <f t="shared" si="1"/>
        <v>62.587680541425719</v>
      </c>
      <c r="I10" s="8">
        <f t="shared" si="2"/>
        <v>0.38913007051371373</v>
      </c>
      <c r="J10" s="7">
        <f t="shared" si="3"/>
        <v>482.52</v>
      </c>
      <c r="L10" s="12"/>
    </row>
    <row r="11" spans="1:18" s="29" customFormat="1" ht="15.75" x14ac:dyDescent="0.25">
      <c r="A11" s="24" t="s">
        <v>71</v>
      </c>
      <c r="B11" s="26">
        <v>4</v>
      </c>
      <c r="C11" s="28">
        <v>149</v>
      </c>
      <c r="D11" s="28">
        <v>129.80000000000001</v>
      </c>
      <c r="E11" s="28">
        <v>106.6</v>
      </c>
      <c r="F11" s="7">
        <v>128.47</v>
      </c>
      <c r="G11" s="7">
        <f t="shared" si="0"/>
        <v>17.335384494021479</v>
      </c>
      <c r="H11" s="7">
        <f t="shared" si="1"/>
        <v>17.335384494021479</v>
      </c>
      <c r="I11" s="8">
        <f t="shared" si="2"/>
        <v>0.13493721875941059</v>
      </c>
      <c r="J11" s="7">
        <f t="shared" si="3"/>
        <v>513.88</v>
      </c>
      <c r="L11" s="12"/>
    </row>
    <row r="12" spans="1:18" s="29" customFormat="1" ht="15.75" x14ac:dyDescent="0.25">
      <c r="A12" s="24" t="s">
        <v>72</v>
      </c>
      <c r="B12" s="26">
        <v>3</v>
      </c>
      <c r="C12" s="28">
        <v>149</v>
      </c>
      <c r="D12" s="28">
        <v>137.80000000000001</v>
      </c>
      <c r="E12" s="28">
        <v>103.6</v>
      </c>
      <c r="F12" s="7">
        <v>130.13</v>
      </c>
      <c r="G12" s="7">
        <f t="shared" si="0"/>
        <v>19.31102160828269</v>
      </c>
      <c r="H12" s="7">
        <f t="shared" si="1"/>
        <v>19.31102160828269</v>
      </c>
      <c r="I12" s="8">
        <f t="shared" si="2"/>
        <v>0.14839792214157144</v>
      </c>
      <c r="J12" s="7">
        <f t="shared" si="3"/>
        <v>390.39</v>
      </c>
      <c r="L12" s="12"/>
    </row>
    <row r="13" spans="1:18" s="29" customFormat="1" ht="15.75" x14ac:dyDescent="0.25">
      <c r="A13" s="24" t="s">
        <v>73</v>
      </c>
      <c r="B13" s="26">
        <v>5</v>
      </c>
      <c r="C13" s="28">
        <v>249</v>
      </c>
      <c r="D13" s="28">
        <v>226.33</v>
      </c>
      <c r="E13" s="28">
        <v>147</v>
      </c>
      <c r="F13" s="7">
        <v>207.44</v>
      </c>
      <c r="G13" s="7">
        <f t="shared" si="0"/>
        <v>43.730459509235395</v>
      </c>
      <c r="H13" s="7">
        <f t="shared" si="1"/>
        <v>43.730459509235395</v>
      </c>
      <c r="I13" s="8">
        <f t="shared" si="2"/>
        <v>0.21081015960873214</v>
      </c>
      <c r="J13" s="7">
        <f t="shared" si="3"/>
        <v>1037.2</v>
      </c>
      <c r="L13" s="12"/>
    </row>
    <row r="14" spans="1:18" s="29" customFormat="1" ht="30" x14ac:dyDescent="0.25">
      <c r="A14" s="24" t="s">
        <v>74</v>
      </c>
      <c r="B14" s="26">
        <v>4</v>
      </c>
      <c r="C14" s="31">
        <v>378</v>
      </c>
      <c r="D14" s="31">
        <v>403.33</v>
      </c>
      <c r="E14" s="31">
        <v>183</v>
      </c>
      <c r="F14" s="20">
        <v>321.44</v>
      </c>
      <c r="G14" s="20">
        <f t="shared" si="0"/>
        <v>98.438879965636019</v>
      </c>
      <c r="H14" s="20">
        <f t="shared" si="1"/>
        <v>98.438879965636019</v>
      </c>
      <c r="I14" s="32">
        <f t="shared" si="2"/>
        <v>0.30624340457203841</v>
      </c>
      <c r="J14" s="20">
        <f t="shared" si="3"/>
        <v>1285.76</v>
      </c>
      <c r="L14" s="12"/>
      <c r="R14" s="30"/>
    </row>
    <row r="15" spans="1:18" s="29" customFormat="1" ht="15.75" x14ac:dyDescent="0.25">
      <c r="A15" s="24" t="s">
        <v>75</v>
      </c>
      <c r="B15" s="26">
        <v>350</v>
      </c>
      <c r="C15" s="28">
        <v>0.26</v>
      </c>
      <c r="D15" s="28">
        <v>0.2</v>
      </c>
      <c r="E15" s="28">
        <v>1.44</v>
      </c>
      <c r="F15" s="7">
        <v>0.63</v>
      </c>
      <c r="G15" s="7">
        <f t="shared" si="0"/>
        <v>0.57092517509351048</v>
      </c>
      <c r="H15" s="7">
        <f t="shared" si="1"/>
        <v>0.57092517509351048</v>
      </c>
      <c r="I15" s="8">
        <f t="shared" si="2"/>
        <v>0.90623043665636582</v>
      </c>
      <c r="J15" s="7">
        <f t="shared" si="3"/>
        <v>220.5</v>
      </c>
      <c r="L15" s="12"/>
    </row>
    <row r="16" spans="1:18" s="29" customFormat="1" ht="15.75" x14ac:dyDescent="0.25">
      <c r="A16" s="24" t="s">
        <v>76</v>
      </c>
      <c r="B16" s="26">
        <v>245</v>
      </c>
      <c r="C16" s="28">
        <v>0.3</v>
      </c>
      <c r="D16" s="28">
        <v>0.38</v>
      </c>
      <c r="E16" s="28">
        <v>0.8</v>
      </c>
      <c r="F16" s="7">
        <v>0.49</v>
      </c>
      <c r="G16" s="7">
        <f t="shared" si="0"/>
        <v>0.2192917893786471</v>
      </c>
      <c r="H16" s="7">
        <f t="shared" si="1"/>
        <v>0.2192917893786471</v>
      </c>
      <c r="I16" s="8">
        <f t="shared" si="2"/>
        <v>0.4475342640380553</v>
      </c>
      <c r="J16" s="7">
        <f t="shared" si="3"/>
        <v>120.05</v>
      </c>
      <c r="L16" s="12"/>
    </row>
    <row r="17" spans="1:13" s="29" customFormat="1" ht="15.75" x14ac:dyDescent="0.25">
      <c r="A17" s="24" t="s">
        <v>77</v>
      </c>
      <c r="B17" s="26">
        <v>200</v>
      </c>
      <c r="C17" s="28">
        <v>0.43</v>
      </c>
      <c r="D17" s="28">
        <v>0.34</v>
      </c>
      <c r="E17" s="28">
        <v>1.81</v>
      </c>
      <c r="F17" s="7">
        <v>0.86</v>
      </c>
      <c r="G17" s="7">
        <f t="shared" si="0"/>
        <v>0.67275552766216651</v>
      </c>
      <c r="H17" s="7">
        <f t="shared" si="1"/>
        <v>0.67275552766216651</v>
      </c>
      <c r="I17" s="8">
        <f t="shared" si="2"/>
        <v>0.78227386937461219</v>
      </c>
      <c r="J17" s="7">
        <f t="shared" si="3"/>
        <v>172</v>
      </c>
      <c r="L17" s="12"/>
    </row>
    <row r="18" spans="1:13" s="29" customFormat="1" ht="15.75" x14ac:dyDescent="0.25">
      <c r="A18" s="24" t="s">
        <v>78</v>
      </c>
      <c r="B18" s="26">
        <v>200</v>
      </c>
      <c r="C18" s="28">
        <v>0.48</v>
      </c>
      <c r="D18" s="28">
        <v>0.47</v>
      </c>
      <c r="E18" s="28">
        <v>0.86</v>
      </c>
      <c r="F18" s="7">
        <v>0.6</v>
      </c>
      <c r="G18" s="7">
        <f t="shared" si="0"/>
        <v>0.1815366507225345</v>
      </c>
      <c r="H18" s="7">
        <f t="shared" si="1"/>
        <v>0.1815366507225345</v>
      </c>
      <c r="I18" s="8">
        <f t="shared" si="2"/>
        <v>0.30256108453755753</v>
      </c>
      <c r="J18" s="7">
        <f t="shared" si="3"/>
        <v>120</v>
      </c>
      <c r="L18" s="12"/>
    </row>
    <row r="19" spans="1:13" s="29" customFormat="1" ht="15.75" x14ac:dyDescent="0.25">
      <c r="A19" s="24" t="s">
        <v>79</v>
      </c>
      <c r="B19" s="26">
        <v>380</v>
      </c>
      <c r="C19" s="28">
        <v>0.95</v>
      </c>
      <c r="D19" s="28">
        <v>2.34</v>
      </c>
      <c r="E19" s="28">
        <v>1.95</v>
      </c>
      <c r="F19" s="7">
        <v>1.75</v>
      </c>
      <c r="G19" s="7">
        <f t="shared" si="0"/>
        <v>0.5853963519606934</v>
      </c>
      <c r="H19" s="7">
        <f t="shared" si="1"/>
        <v>0.5853963519606934</v>
      </c>
      <c r="I19" s="8">
        <f t="shared" si="2"/>
        <v>0.3345122011203962</v>
      </c>
      <c r="J19" s="7">
        <f t="shared" si="3"/>
        <v>665</v>
      </c>
      <c r="L19" s="12"/>
    </row>
    <row r="20" spans="1:13" s="29" customFormat="1" ht="15.75" x14ac:dyDescent="0.25">
      <c r="A20" s="24" t="s">
        <v>80</v>
      </c>
      <c r="B20" s="26">
        <v>400</v>
      </c>
      <c r="C20" s="28">
        <v>1.1599999999999999</v>
      </c>
      <c r="D20" s="28">
        <v>0.8</v>
      </c>
      <c r="E20" s="28">
        <v>5</v>
      </c>
      <c r="F20" s="7">
        <v>2.3199999999999998</v>
      </c>
      <c r="G20" s="7">
        <f t="shared" si="0"/>
        <v>1.9007366992826755</v>
      </c>
      <c r="H20" s="7">
        <f t="shared" si="1"/>
        <v>1.9007366992826755</v>
      </c>
      <c r="I20" s="8">
        <f t="shared" si="2"/>
        <v>0.81928306003563611</v>
      </c>
      <c r="J20" s="7">
        <f t="shared" si="3"/>
        <v>927.99999999999989</v>
      </c>
      <c r="L20" s="12"/>
    </row>
    <row r="21" spans="1:13" s="29" customFormat="1" ht="15.75" x14ac:dyDescent="0.25">
      <c r="A21" s="24" t="s">
        <v>81</v>
      </c>
      <c r="B21" s="26">
        <v>400</v>
      </c>
      <c r="C21" s="28">
        <v>1.6</v>
      </c>
      <c r="D21" s="28">
        <v>1.44</v>
      </c>
      <c r="E21" s="28">
        <v>2.73</v>
      </c>
      <c r="F21" s="7">
        <v>1.92</v>
      </c>
      <c r="G21" s="7">
        <f t="shared" si="0"/>
        <v>0.57412735714493091</v>
      </c>
      <c r="H21" s="7">
        <f t="shared" si="1"/>
        <v>0.57412735714493091</v>
      </c>
      <c r="I21" s="8">
        <f t="shared" si="2"/>
        <v>0.29902466517965154</v>
      </c>
      <c r="J21" s="7">
        <f t="shared" si="3"/>
        <v>768</v>
      </c>
      <c r="L21" s="12"/>
    </row>
    <row r="22" spans="1:13" ht="15.75" x14ac:dyDescent="0.25">
      <c r="A22" s="48" t="s">
        <v>7</v>
      </c>
      <c r="B22" s="50"/>
      <c r="C22" s="21"/>
      <c r="D22" s="21"/>
      <c r="E22" s="21"/>
      <c r="F22" s="15"/>
      <c r="G22" s="7"/>
      <c r="H22" s="7"/>
      <c r="I22" s="8"/>
      <c r="J22" s="16"/>
      <c r="M22" s="2"/>
    </row>
    <row r="23" spans="1:13" ht="15.75" x14ac:dyDescent="0.25">
      <c r="A23" s="49"/>
      <c r="B23" s="51"/>
      <c r="C23" s="20">
        <f>SUMPRODUCT($B$4:$B$21,C4:C21)</f>
        <v>15792.669999999998</v>
      </c>
      <c r="D23" s="20">
        <f>SUMPRODUCT($B$4:$B$21,D4:D21)</f>
        <v>17848.07</v>
      </c>
      <c r="E23" s="20">
        <f>SUMPRODUCT($B$4:$B$21,E4:E21)</f>
        <v>15192.099999999999</v>
      </c>
      <c r="F23" s="7"/>
      <c r="G23" s="7"/>
      <c r="H23" s="7"/>
      <c r="I23" s="8"/>
      <c r="J23" s="7">
        <f>SUM(J4:J21)</f>
        <v>16274.89</v>
      </c>
      <c r="M23" s="2"/>
    </row>
    <row r="24" spans="1:13" ht="15.75" x14ac:dyDescent="0.25">
      <c r="A24" s="9" t="s">
        <v>8</v>
      </c>
      <c r="B24" s="36">
        <v>3</v>
      </c>
      <c r="C24" s="37"/>
      <c r="D24" s="37"/>
      <c r="E24" s="38"/>
      <c r="F24" s="39"/>
      <c r="G24" s="39"/>
      <c r="H24" s="39"/>
      <c r="I24" s="39"/>
      <c r="J24" s="39"/>
    </row>
    <row r="25" spans="1:13" ht="15.75" x14ac:dyDescent="0.25">
      <c r="A25" s="9" t="s">
        <v>9</v>
      </c>
      <c r="B25" s="40">
        <f>J23</f>
        <v>16274.89</v>
      </c>
      <c r="C25" s="41"/>
      <c r="D25" s="41"/>
      <c r="E25" s="42"/>
      <c r="F25" s="39"/>
      <c r="G25" s="35"/>
      <c r="H25" s="35"/>
      <c r="I25" s="35"/>
      <c r="J25" s="35"/>
      <c r="K25" s="2"/>
      <c r="L25" s="2"/>
    </row>
    <row r="26" spans="1:13" ht="15.75" x14ac:dyDescent="0.25">
      <c r="A26" s="9" t="s">
        <v>4</v>
      </c>
      <c r="B26" s="40">
        <f>SQRT(((C23-B25)^2+(D23-B25)^2+(E23-B25)^2)/2)</f>
        <v>1392.8147085847427</v>
      </c>
      <c r="C26" s="41"/>
      <c r="D26" s="41"/>
      <c r="E26" s="42"/>
      <c r="F26" s="39"/>
      <c r="G26" s="35"/>
      <c r="H26" s="35"/>
      <c r="I26" s="35"/>
      <c r="J26" s="35"/>
    </row>
    <row r="27" spans="1:13" ht="35.25" customHeight="1" x14ac:dyDescent="0.25">
      <c r="A27" s="9" t="s">
        <v>5</v>
      </c>
      <c r="B27" s="44">
        <f>B26/B25</f>
        <v>8.5580591241153872E-2</v>
      </c>
      <c r="C27" s="45"/>
      <c r="D27" s="46"/>
      <c r="E27" s="47"/>
      <c r="F27" s="39" t="s">
        <v>10</v>
      </c>
      <c r="G27" s="35"/>
      <c r="H27" s="35"/>
      <c r="I27" s="35"/>
      <c r="J27" s="35"/>
    </row>
    <row r="28" spans="1:13" ht="15.75" x14ac:dyDescent="0.25">
      <c r="A28" s="10"/>
      <c r="B28" s="10"/>
      <c r="F28" s="34"/>
      <c r="G28" s="34"/>
      <c r="I28" s="35"/>
      <c r="J28" s="35"/>
      <c r="K28" s="13"/>
      <c r="M28" s="14"/>
    </row>
    <row r="29" spans="1:13" ht="101.25" customHeight="1" x14ac:dyDescent="0.25">
      <c r="A29" s="33" t="s">
        <v>51</v>
      </c>
      <c r="B29" s="33"/>
      <c r="C29" s="33"/>
      <c r="D29" s="33"/>
      <c r="E29" s="33"/>
      <c r="F29" s="34"/>
      <c r="G29" s="34"/>
      <c r="I29" s="35"/>
      <c r="J29" s="35"/>
    </row>
  </sheetData>
  <autoFilter ref="A3:J29"/>
  <mergeCells count="17">
    <mergeCell ref="A1:J1"/>
    <mergeCell ref="B27:C27"/>
    <mergeCell ref="D27:E27"/>
    <mergeCell ref="F27:J27"/>
    <mergeCell ref="F28:G28"/>
    <mergeCell ref="I28:J28"/>
    <mergeCell ref="A22:A23"/>
    <mergeCell ref="B22:B23"/>
    <mergeCell ref="A29:E29"/>
    <mergeCell ref="F29:G29"/>
    <mergeCell ref="I29:J29"/>
    <mergeCell ref="B24:E24"/>
    <mergeCell ref="F24:J24"/>
    <mergeCell ref="B25:E25"/>
    <mergeCell ref="F25:J25"/>
    <mergeCell ref="B26:E26"/>
    <mergeCell ref="F26:J26"/>
  </mergeCells>
  <printOptions horizontalCentered="1" verticalCentered="1"/>
  <pageMargins left="0" right="0" top="0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B1" zoomScale="140" zoomScaleNormal="140" workbookViewId="0">
      <selection activeCell="H3" sqref="H3"/>
    </sheetView>
  </sheetViews>
  <sheetFormatPr defaultRowHeight="15" x14ac:dyDescent="0.25"/>
  <cols>
    <col min="1" max="1" width="35.140625" bestFit="1" customWidth="1"/>
    <col min="2" max="3" width="11.140625" customWidth="1"/>
    <col min="4" max="5" width="15" customWidth="1"/>
    <col min="6" max="7" width="13" customWidth="1"/>
    <col min="8" max="8" width="14.42578125" customWidth="1"/>
  </cols>
  <sheetData>
    <row r="1" spans="1:8" x14ac:dyDescent="0.25">
      <c r="C1" s="52">
        <v>1</v>
      </c>
      <c r="D1" s="52"/>
      <c r="E1" s="52">
        <v>2</v>
      </c>
      <c r="F1" s="52"/>
      <c r="G1" s="52">
        <v>3</v>
      </c>
      <c r="H1" s="52"/>
    </row>
    <row r="2" spans="1:8" ht="15.75" x14ac:dyDescent="0.25">
      <c r="A2" s="5" t="s">
        <v>57</v>
      </c>
      <c r="B2" s="6">
        <v>100</v>
      </c>
      <c r="C2" s="6">
        <v>64285.49</v>
      </c>
      <c r="D2" s="7">
        <v>642.85</v>
      </c>
      <c r="E2" s="7"/>
      <c r="F2" s="7">
        <v>314.49</v>
      </c>
      <c r="G2" s="7">
        <v>64921.98</v>
      </c>
      <c r="H2" s="7">
        <v>649.22</v>
      </c>
    </row>
    <row r="3" spans="1:8" ht="15.75" x14ac:dyDescent="0.25">
      <c r="A3" s="5" t="s">
        <v>58</v>
      </c>
      <c r="B3" s="6">
        <v>5</v>
      </c>
      <c r="C3" s="6">
        <v>6428.55</v>
      </c>
      <c r="D3" s="7">
        <v>1285.71</v>
      </c>
      <c r="E3" s="7"/>
      <c r="F3" s="7">
        <v>732.91</v>
      </c>
      <c r="G3" s="7">
        <v>6492.2</v>
      </c>
      <c r="H3" s="7">
        <v>1298.44</v>
      </c>
    </row>
    <row r="4" spans="1:8" ht="15.75" x14ac:dyDescent="0.25">
      <c r="A4" s="5" t="s">
        <v>22</v>
      </c>
      <c r="B4" s="6">
        <v>12</v>
      </c>
      <c r="C4" s="6">
        <v>1868.3</v>
      </c>
      <c r="D4" s="7">
        <v>155.69</v>
      </c>
      <c r="E4" s="7"/>
      <c r="F4" s="7">
        <v>138.74</v>
      </c>
      <c r="G4" s="7">
        <v>1886.8</v>
      </c>
      <c r="H4" s="7">
        <v>157.22999999999999</v>
      </c>
    </row>
    <row r="5" spans="1:8" ht="31.5" x14ac:dyDescent="0.25">
      <c r="A5" s="5" t="s">
        <v>23</v>
      </c>
      <c r="B5" s="6">
        <v>25</v>
      </c>
      <c r="C5" s="6">
        <v>778.96</v>
      </c>
      <c r="D5" s="7">
        <v>31.16</v>
      </c>
      <c r="E5" s="7"/>
      <c r="F5" s="7">
        <v>30.85</v>
      </c>
      <c r="G5" s="7">
        <v>786.68</v>
      </c>
      <c r="H5" s="7">
        <v>31.47</v>
      </c>
    </row>
    <row r="6" spans="1:8" ht="15.75" x14ac:dyDescent="0.25">
      <c r="A6" s="5" t="s">
        <v>24</v>
      </c>
      <c r="B6" s="6">
        <v>10</v>
      </c>
      <c r="C6" s="6">
        <v>4544.8999999999996</v>
      </c>
      <c r="D6" s="7">
        <v>454.49</v>
      </c>
      <c r="E6" s="7"/>
      <c r="F6" s="7">
        <v>404.99</v>
      </c>
      <c r="G6" s="7">
        <v>4589.8999999999996</v>
      </c>
      <c r="H6" s="7">
        <v>458.99</v>
      </c>
    </row>
    <row r="7" spans="1:8" ht="15.75" x14ac:dyDescent="0.25">
      <c r="A7" s="5" t="s">
        <v>25</v>
      </c>
      <c r="B7" s="6">
        <v>3</v>
      </c>
      <c r="C7" s="6">
        <v>502.68</v>
      </c>
      <c r="D7" s="7">
        <v>167.56</v>
      </c>
      <c r="E7" s="7"/>
      <c r="F7" s="7">
        <v>165.9</v>
      </c>
      <c r="G7" s="7">
        <v>507.65</v>
      </c>
      <c r="H7" s="7">
        <v>169.22</v>
      </c>
    </row>
    <row r="8" spans="1:8" ht="15.75" x14ac:dyDescent="0.25">
      <c r="A8" s="5" t="s">
        <v>52</v>
      </c>
      <c r="B8" s="6">
        <v>10</v>
      </c>
      <c r="C8" s="6">
        <v>246.14</v>
      </c>
      <c r="D8" s="7">
        <v>24.61</v>
      </c>
      <c r="E8" s="7"/>
      <c r="F8" s="7">
        <v>24.37</v>
      </c>
      <c r="G8" s="7">
        <v>248.57</v>
      </c>
      <c r="H8" s="7">
        <v>24.86</v>
      </c>
    </row>
    <row r="9" spans="1:8" ht="15.75" x14ac:dyDescent="0.25">
      <c r="A9" s="5" t="s">
        <v>13</v>
      </c>
      <c r="B9" s="6">
        <v>20</v>
      </c>
      <c r="C9" s="6">
        <v>6685.8</v>
      </c>
      <c r="D9" s="7">
        <v>334.29</v>
      </c>
      <c r="E9" s="7"/>
      <c r="F9" s="7">
        <v>297.88</v>
      </c>
      <c r="G9" s="7">
        <v>6751.99</v>
      </c>
      <c r="H9" s="7">
        <v>337.6</v>
      </c>
    </row>
    <row r="10" spans="1:8" ht="15.75" x14ac:dyDescent="0.25">
      <c r="A10" s="5" t="s">
        <v>14</v>
      </c>
      <c r="B10" s="6">
        <v>10</v>
      </c>
      <c r="C10" s="6">
        <v>523.08000000000004</v>
      </c>
      <c r="D10" s="7">
        <v>52.31</v>
      </c>
      <c r="E10" s="7"/>
      <c r="F10" s="7">
        <v>51.79</v>
      </c>
      <c r="G10" s="7">
        <v>528.26</v>
      </c>
      <c r="H10" s="7">
        <v>52.83</v>
      </c>
    </row>
    <row r="11" spans="1:8" ht="15.75" x14ac:dyDescent="0.25">
      <c r="A11" s="5" t="s">
        <v>26</v>
      </c>
      <c r="B11" s="6">
        <v>108</v>
      </c>
      <c r="C11" s="6">
        <v>3092.42</v>
      </c>
      <c r="D11" s="7">
        <v>28.63</v>
      </c>
      <c r="E11" s="7"/>
      <c r="F11" s="7">
        <v>25.52</v>
      </c>
      <c r="G11" s="7">
        <v>3123.04</v>
      </c>
      <c r="H11" s="7">
        <v>28.92</v>
      </c>
    </row>
    <row r="12" spans="1:8" ht="15.75" x14ac:dyDescent="0.25">
      <c r="A12" s="5" t="s">
        <v>27</v>
      </c>
      <c r="B12" s="6">
        <v>2</v>
      </c>
      <c r="C12" s="6">
        <v>218.89</v>
      </c>
      <c r="D12" s="7">
        <v>109.45</v>
      </c>
      <c r="E12" s="7"/>
      <c r="F12" s="7">
        <v>108.36</v>
      </c>
      <c r="G12" s="7">
        <v>221.05</v>
      </c>
      <c r="H12" s="7">
        <v>110.53</v>
      </c>
    </row>
    <row r="13" spans="1:8" ht="15.75" x14ac:dyDescent="0.25">
      <c r="A13" s="5" t="s">
        <v>28</v>
      </c>
      <c r="B13" s="6">
        <v>12</v>
      </c>
      <c r="C13" s="6">
        <v>421.9</v>
      </c>
      <c r="D13" s="7">
        <v>35.159999999999997</v>
      </c>
      <c r="E13" s="7"/>
      <c r="F13" s="7">
        <v>34.81</v>
      </c>
      <c r="G13" s="7">
        <v>426.07</v>
      </c>
      <c r="H13" s="7">
        <v>35.51</v>
      </c>
    </row>
    <row r="14" spans="1:8" ht="15.75" x14ac:dyDescent="0.25">
      <c r="A14" s="5" t="s">
        <v>29</v>
      </c>
      <c r="B14" s="6">
        <v>50</v>
      </c>
      <c r="C14" s="6">
        <v>563.58000000000004</v>
      </c>
      <c r="D14" s="7">
        <v>11.27</v>
      </c>
      <c r="E14" s="7"/>
      <c r="F14" s="7">
        <v>11.16</v>
      </c>
      <c r="G14" s="7">
        <v>569.16</v>
      </c>
      <c r="H14" s="7">
        <v>11.38</v>
      </c>
    </row>
    <row r="15" spans="1:8" ht="15.75" x14ac:dyDescent="0.25">
      <c r="A15" s="5" t="s">
        <v>30</v>
      </c>
      <c r="B15" s="6">
        <v>10</v>
      </c>
      <c r="C15" s="6"/>
      <c r="D15" s="7">
        <v>11.27</v>
      </c>
      <c r="E15" s="7"/>
      <c r="F15" s="7">
        <v>11.16</v>
      </c>
      <c r="G15" s="7"/>
      <c r="H15" s="7">
        <v>11.38</v>
      </c>
    </row>
    <row r="16" spans="1:8" ht="31.5" x14ac:dyDescent="0.25">
      <c r="A16" s="5" t="s">
        <v>31</v>
      </c>
      <c r="B16" s="6">
        <v>10</v>
      </c>
      <c r="C16" s="6">
        <v>2507.2199999999998</v>
      </c>
      <c r="D16" s="7">
        <v>250.72</v>
      </c>
      <c r="E16" s="7"/>
      <c r="F16" s="7">
        <v>211</v>
      </c>
      <c r="G16" s="7">
        <v>2532.0500000000002</v>
      </c>
      <c r="H16" s="7">
        <v>253.21</v>
      </c>
    </row>
    <row r="17" spans="1:8" ht="15.75" x14ac:dyDescent="0.25">
      <c r="A17" s="5" t="s">
        <v>32</v>
      </c>
      <c r="B17" s="6">
        <v>5</v>
      </c>
      <c r="C17" s="6">
        <v>581.46</v>
      </c>
      <c r="D17" s="7">
        <v>29.07</v>
      </c>
      <c r="E17" s="7"/>
      <c r="F17" s="7">
        <v>28.79</v>
      </c>
      <c r="G17" s="7">
        <f>587.21/4</f>
        <v>146.80250000000001</v>
      </c>
      <c r="H17" s="7">
        <v>29.36</v>
      </c>
    </row>
    <row r="18" spans="1:8" ht="15.75" x14ac:dyDescent="0.25">
      <c r="A18" s="5" t="s">
        <v>33</v>
      </c>
      <c r="B18" s="6">
        <v>5</v>
      </c>
      <c r="C18" s="6">
        <v>286.18</v>
      </c>
      <c r="D18" s="7">
        <v>57.24</v>
      </c>
      <c r="E18" s="7"/>
      <c r="F18" s="7">
        <v>56.67</v>
      </c>
      <c r="G18" s="7">
        <v>289.02</v>
      </c>
      <c r="H18" s="7">
        <v>57.8</v>
      </c>
    </row>
    <row r="19" spans="1:8" ht="15.75" x14ac:dyDescent="0.25">
      <c r="A19" s="5" t="s">
        <v>34</v>
      </c>
      <c r="B19" s="6">
        <v>10</v>
      </c>
      <c r="C19" s="6">
        <v>379.36</v>
      </c>
      <c r="D19" s="7">
        <v>37.94</v>
      </c>
      <c r="E19" s="7"/>
      <c r="F19" s="7">
        <v>37.56</v>
      </c>
      <c r="G19" s="7">
        <v>383.11</v>
      </c>
      <c r="H19" s="7">
        <v>38.31</v>
      </c>
    </row>
    <row r="20" spans="1:8" ht="15.75" x14ac:dyDescent="0.25">
      <c r="A20" s="5" t="s">
        <v>53</v>
      </c>
      <c r="B20" s="6">
        <v>1</v>
      </c>
      <c r="C20" s="6">
        <v>201.07</v>
      </c>
      <c r="D20" s="7">
        <v>201.07</v>
      </c>
      <c r="E20" s="7"/>
      <c r="F20" s="7">
        <v>199.08</v>
      </c>
      <c r="G20" s="7">
        <v>203.08</v>
      </c>
      <c r="H20" s="7">
        <v>203.08</v>
      </c>
    </row>
    <row r="21" spans="1:8" ht="15.75" x14ac:dyDescent="0.25">
      <c r="A21" s="5" t="s">
        <v>35</v>
      </c>
      <c r="B21" s="6">
        <v>2</v>
      </c>
      <c r="C21" s="6">
        <v>113.52</v>
      </c>
      <c r="D21" s="7">
        <v>56.76</v>
      </c>
      <c r="E21" s="7"/>
      <c r="F21" s="7">
        <v>56.2</v>
      </c>
      <c r="G21" s="7">
        <v>114.65</v>
      </c>
      <c r="H21" s="7">
        <v>57.33</v>
      </c>
    </row>
    <row r="22" spans="1:8" ht="15.75" x14ac:dyDescent="0.25">
      <c r="A22" s="5" t="s">
        <v>36</v>
      </c>
      <c r="B22" s="6">
        <v>2</v>
      </c>
      <c r="C22" s="6">
        <v>63.85</v>
      </c>
      <c r="D22" s="7">
        <v>31.93</v>
      </c>
      <c r="E22" s="7"/>
      <c r="F22" s="7">
        <v>31.61</v>
      </c>
      <c r="G22" s="7">
        <v>64.48</v>
      </c>
      <c r="H22" s="7">
        <v>32.24</v>
      </c>
    </row>
    <row r="23" spans="1:8" ht="15.75" x14ac:dyDescent="0.25">
      <c r="A23" s="5" t="s">
        <v>37</v>
      </c>
      <c r="B23" s="6">
        <v>2</v>
      </c>
      <c r="C23" s="6">
        <v>406.22</v>
      </c>
      <c r="D23" s="7">
        <v>203.11</v>
      </c>
      <c r="E23" s="7"/>
      <c r="F23" s="7">
        <v>201.1</v>
      </c>
      <c r="G23" s="7">
        <v>410.24</v>
      </c>
      <c r="H23" s="7">
        <v>205.12</v>
      </c>
    </row>
    <row r="24" spans="1:8" ht="15.75" x14ac:dyDescent="0.25">
      <c r="A24" s="5" t="s">
        <v>38</v>
      </c>
      <c r="B24" s="6">
        <v>2</v>
      </c>
      <c r="C24" s="6">
        <v>645.65</v>
      </c>
      <c r="D24" s="7">
        <v>322.83</v>
      </c>
      <c r="E24" s="7"/>
      <c r="F24" s="7">
        <v>319.63</v>
      </c>
      <c r="G24" s="7">
        <v>652.04999999999995</v>
      </c>
      <c r="H24" s="7">
        <v>326.02999999999997</v>
      </c>
    </row>
    <row r="25" spans="1:8" ht="15.75" x14ac:dyDescent="0.25">
      <c r="A25" s="5" t="s">
        <v>39</v>
      </c>
      <c r="B25" s="6">
        <v>20</v>
      </c>
      <c r="C25" s="6">
        <v>1117.46</v>
      </c>
      <c r="D25" s="7">
        <v>55.87</v>
      </c>
      <c r="E25" s="7"/>
      <c r="F25" s="7">
        <v>48.25</v>
      </c>
      <c r="G25" s="7">
        <v>1128.53</v>
      </c>
      <c r="H25" s="7">
        <v>56.43</v>
      </c>
    </row>
    <row r="26" spans="1:8" ht="15.75" x14ac:dyDescent="0.25">
      <c r="A26" s="5" t="s">
        <v>15</v>
      </c>
      <c r="B26" s="6">
        <v>5</v>
      </c>
      <c r="C26" s="6">
        <v>170.44</v>
      </c>
      <c r="D26" s="7">
        <v>34.090000000000003</v>
      </c>
      <c r="E26" s="7"/>
      <c r="F26" s="7">
        <v>33.75</v>
      </c>
      <c r="G26" s="7">
        <v>172.13</v>
      </c>
      <c r="H26" s="7">
        <v>34.43</v>
      </c>
    </row>
    <row r="27" spans="1:8" ht="31.5" x14ac:dyDescent="0.25">
      <c r="A27" s="5" t="s">
        <v>40</v>
      </c>
      <c r="B27" s="6">
        <v>10</v>
      </c>
      <c r="C27" s="6">
        <v>507.93</v>
      </c>
      <c r="D27" s="7">
        <v>50.79</v>
      </c>
      <c r="E27" s="7"/>
      <c r="F27" s="7">
        <v>50.29</v>
      </c>
      <c r="G27" s="7">
        <v>512.96</v>
      </c>
      <c r="H27" s="7">
        <v>51.3</v>
      </c>
    </row>
    <row r="28" spans="1:8" ht="15.75" x14ac:dyDescent="0.25">
      <c r="A28" s="5" t="s">
        <v>16</v>
      </c>
      <c r="B28" s="6">
        <v>17</v>
      </c>
      <c r="C28" s="6">
        <v>2408.09</v>
      </c>
      <c r="D28" s="7">
        <v>141.65</v>
      </c>
      <c r="E28" s="7"/>
      <c r="F28" s="7">
        <v>140.25</v>
      </c>
      <c r="G28" s="7">
        <v>2432.94</v>
      </c>
      <c r="H28" s="7">
        <v>143.11000000000001</v>
      </c>
    </row>
    <row r="29" spans="1:8" ht="15.75" x14ac:dyDescent="0.25">
      <c r="A29" s="5" t="s">
        <v>41</v>
      </c>
      <c r="B29" s="6">
        <v>10</v>
      </c>
      <c r="C29" s="6">
        <v>1055.55</v>
      </c>
      <c r="D29" s="7">
        <v>105.56</v>
      </c>
      <c r="E29" s="7"/>
      <c r="F29" s="7">
        <v>104.51</v>
      </c>
      <c r="G29" s="7">
        <v>294.95999999999998</v>
      </c>
      <c r="H29" s="7">
        <v>29.5</v>
      </c>
    </row>
    <row r="30" spans="1:8" ht="15.75" x14ac:dyDescent="0.25">
      <c r="A30" s="5" t="s">
        <v>42</v>
      </c>
      <c r="B30" s="6">
        <v>1</v>
      </c>
      <c r="C30" s="6">
        <v>292.07</v>
      </c>
      <c r="D30" s="7">
        <v>292.07</v>
      </c>
      <c r="E30" s="7"/>
      <c r="F30" s="7">
        <v>289.18</v>
      </c>
      <c r="G30" s="7">
        <v>1066</v>
      </c>
      <c r="H30" s="7">
        <v>1066</v>
      </c>
    </row>
    <row r="31" spans="1:8" ht="15.75" x14ac:dyDescent="0.25">
      <c r="A31" s="5" t="s">
        <v>43</v>
      </c>
      <c r="B31" s="6">
        <v>3</v>
      </c>
      <c r="C31" s="6">
        <v>439.05</v>
      </c>
      <c r="D31" s="7">
        <v>146.35</v>
      </c>
      <c r="E31" s="7"/>
      <c r="F31" s="7">
        <v>144.9</v>
      </c>
      <c r="G31" s="7">
        <v>443.39</v>
      </c>
      <c r="H31" s="7">
        <v>147.80000000000001</v>
      </c>
    </row>
    <row r="32" spans="1:8" ht="15.75" x14ac:dyDescent="0.25">
      <c r="A32" s="5" t="s">
        <v>44</v>
      </c>
      <c r="B32" s="6">
        <v>12</v>
      </c>
      <c r="C32" s="6">
        <v>390.69</v>
      </c>
      <c r="D32" s="7">
        <v>32.56</v>
      </c>
      <c r="E32" s="7"/>
      <c r="F32" s="7">
        <v>355.11</v>
      </c>
      <c r="G32" s="7">
        <v>394.56</v>
      </c>
      <c r="H32" s="7">
        <v>32.880000000000003</v>
      </c>
    </row>
    <row r="33" spans="1:8" ht="15.75" x14ac:dyDescent="0.25">
      <c r="A33" s="5" t="s">
        <v>45</v>
      </c>
      <c r="B33" s="6">
        <v>4</v>
      </c>
      <c r="C33" s="6">
        <v>422.71</v>
      </c>
      <c r="D33" s="7">
        <v>105.68</v>
      </c>
      <c r="E33" s="7"/>
      <c r="F33" s="7">
        <v>104.63</v>
      </c>
      <c r="G33" s="7">
        <v>426.89</v>
      </c>
      <c r="H33" s="7">
        <v>106.72</v>
      </c>
    </row>
    <row r="34" spans="1:8" ht="15.75" x14ac:dyDescent="0.25">
      <c r="A34" s="5" t="s">
        <v>46</v>
      </c>
      <c r="B34" s="6">
        <v>50</v>
      </c>
      <c r="C34" s="6">
        <v>859.51</v>
      </c>
      <c r="D34" s="7">
        <v>17.190000000000001</v>
      </c>
      <c r="E34" s="7"/>
      <c r="F34" s="7">
        <v>12.58</v>
      </c>
      <c r="G34" s="7">
        <v>868.02</v>
      </c>
      <c r="H34" s="7">
        <v>17.36</v>
      </c>
    </row>
    <row r="35" spans="1:8" ht="15.75" x14ac:dyDescent="0.25">
      <c r="A35" s="5" t="s">
        <v>47</v>
      </c>
      <c r="B35" s="6">
        <v>50</v>
      </c>
      <c r="C35" s="6">
        <v>4444.51</v>
      </c>
      <c r="D35" s="7">
        <v>88.89</v>
      </c>
      <c r="E35" s="7"/>
      <c r="F35" s="7">
        <v>79.209999999999994</v>
      </c>
      <c r="G35" s="7">
        <v>4488.51</v>
      </c>
      <c r="H35" s="7">
        <v>89.77</v>
      </c>
    </row>
    <row r="36" spans="1:8" ht="15.75" x14ac:dyDescent="0.25">
      <c r="A36" s="5" t="s">
        <v>17</v>
      </c>
      <c r="B36" s="6">
        <v>50</v>
      </c>
      <c r="C36" s="6">
        <v>1169.08</v>
      </c>
      <c r="D36" s="7">
        <v>23.38</v>
      </c>
      <c r="E36" s="7"/>
      <c r="F36" s="7">
        <v>23.15</v>
      </c>
      <c r="G36" s="7">
        <v>1180.6500000000001</v>
      </c>
      <c r="H36" s="7">
        <v>23.61</v>
      </c>
    </row>
    <row r="37" spans="1:8" ht="15.75" x14ac:dyDescent="0.25">
      <c r="A37" s="5" t="s">
        <v>48</v>
      </c>
      <c r="B37" s="6">
        <v>100</v>
      </c>
      <c r="C37" s="6">
        <v>9395.02</v>
      </c>
      <c r="D37" s="7">
        <v>93.95</v>
      </c>
      <c r="E37" s="7"/>
      <c r="F37" s="7">
        <v>83.72</v>
      </c>
      <c r="G37" s="7">
        <v>9488.0400000000009</v>
      </c>
      <c r="H37" s="7">
        <v>94.88</v>
      </c>
    </row>
    <row r="38" spans="1:8" ht="15.75" x14ac:dyDescent="0.25">
      <c r="A38" s="5" t="s">
        <v>18</v>
      </c>
      <c r="B38" s="6">
        <v>20</v>
      </c>
      <c r="C38" s="6">
        <v>612.87</v>
      </c>
      <c r="D38" s="7">
        <v>30.64</v>
      </c>
      <c r="E38" s="7"/>
      <c r="F38" s="7">
        <v>30.34</v>
      </c>
      <c r="G38" s="7">
        <v>618.94000000000005</v>
      </c>
      <c r="H38" s="7">
        <v>30.95</v>
      </c>
    </row>
    <row r="39" spans="1:8" ht="15.75" x14ac:dyDescent="0.25">
      <c r="A39" s="5" t="s">
        <v>49</v>
      </c>
      <c r="B39" s="6">
        <v>8</v>
      </c>
      <c r="C39" s="6">
        <v>1911.73</v>
      </c>
      <c r="D39" s="7">
        <v>238.07</v>
      </c>
      <c r="E39" s="7"/>
      <c r="F39" s="7">
        <v>224.77</v>
      </c>
      <c r="G39" s="7">
        <v>1930.66</v>
      </c>
      <c r="H39" s="7">
        <v>241.33</v>
      </c>
    </row>
    <row r="40" spans="1:8" ht="15.75" x14ac:dyDescent="0.25">
      <c r="A40" s="5" t="s">
        <v>19</v>
      </c>
      <c r="B40" s="6">
        <v>1</v>
      </c>
      <c r="C40" s="6">
        <v>565.95000000000005</v>
      </c>
      <c r="D40" s="7">
        <v>565.95000000000005</v>
      </c>
      <c r="E40" s="7"/>
      <c r="F40" s="7">
        <v>476.05</v>
      </c>
      <c r="G40" s="7">
        <v>571.55999999999995</v>
      </c>
      <c r="H40" s="7">
        <v>571.55999999999995</v>
      </c>
    </row>
    <row r="41" spans="1:8" ht="15.75" x14ac:dyDescent="0.25">
      <c r="A41" s="5" t="s">
        <v>50</v>
      </c>
      <c r="B41" s="6">
        <v>2</v>
      </c>
      <c r="C41" s="6">
        <v>1383.98</v>
      </c>
      <c r="D41" s="7">
        <v>691.99</v>
      </c>
      <c r="E41" s="7"/>
      <c r="F41" s="7">
        <v>616.63</v>
      </c>
      <c r="G41" s="7">
        <v>1398.69</v>
      </c>
      <c r="H41" s="7">
        <v>699.35</v>
      </c>
    </row>
    <row r="42" spans="1:8" ht="15.75" x14ac:dyDescent="0.25">
      <c r="A42" s="5" t="s">
        <v>20</v>
      </c>
      <c r="B42" s="6">
        <v>5</v>
      </c>
      <c r="C42" s="6">
        <v>243.21</v>
      </c>
      <c r="D42" s="7">
        <v>48.64</v>
      </c>
      <c r="E42" s="7"/>
      <c r="F42" s="7">
        <v>48.16</v>
      </c>
      <c r="G42" s="7">
        <v>245.62</v>
      </c>
      <c r="H42" s="7">
        <v>49.12</v>
      </c>
    </row>
    <row r="43" spans="1:8" ht="15.75" x14ac:dyDescent="0.25">
      <c r="A43" s="5" t="s">
        <v>54</v>
      </c>
      <c r="B43" s="6">
        <v>1</v>
      </c>
      <c r="C43" s="6">
        <v>550.82000000000005</v>
      </c>
      <c r="D43" s="7">
        <v>550.82000000000005</v>
      </c>
      <c r="E43" s="7"/>
      <c r="F43" s="7">
        <v>545.37</v>
      </c>
      <c r="G43" s="7">
        <v>556.28</v>
      </c>
      <c r="H43" s="7">
        <v>556.28</v>
      </c>
    </row>
    <row r="44" spans="1:8" ht="15.75" x14ac:dyDescent="0.25">
      <c r="A44" s="5" t="s">
        <v>60</v>
      </c>
      <c r="B44" s="6">
        <v>1</v>
      </c>
      <c r="C44" s="6">
        <v>882.45</v>
      </c>
      <c r="D44" s="7">
        <v>882.45</v>
      </c>
      <c r="E44" s="7"/>
      <c r="F44" s="7">
        <v>862.87</v>
      </c>
      <c r="G44" s="7">
        <v>891.19</v>
      </c>
      <c r="H44" s="7">
        <v>891.19</v>
      </c>
    </row>
    <row r="45" spans="1:8" ht="15.75" x14ac:dyDescent="0.25">
      <c r="A45" s="5" t="s">
        <v>59</v>
      </c>
      <c r="B45" s="6">
        <v>1</v>
      </c>
      <c r="C45" s="6">
        <v>2265.89</v>
      </c>
      <c r="D45" s="7">
        <v>2265.89</v>
      </c>
      <c r="E45" s="7"/>
      <c r="F45" s="7">
        <v>1813.16</v>
      </c>
      <c r="G45" s="7">
        <v>2288.33</v>
      </c>
      <c r="H45" s="7">
        <v>2288.33</v>
      </c>
    </row>
    <row r="46" spans="1:8" ht="15.75" x14ac:dyDescent="0.25">
      <c r="A46" s="11" t="s">
        <v>61</v>
      </c>
      <c r="B46" s="6">
        <v>5</v>
      </c>
      <c r="C46" s="6">
        <v>1095.75</v>
      </c>
      <c r="D46" s="7">
        <v>219.15</v>
      </c>
      <c r="E46" s="7"/>
      <c r="F46" s="7">
        <v>195.28</v>
      </c>
      <c r="G46" s="7">
        <v>1106.5999999999999</v>
      </c>
      <c r="H46" s="7">
        <v>221.32</v>
      </c>
    </row>
    <row r="47" spans="1:8" ht="15.75" x14ac:dyDescent="0.25">
      <c r="A47" s="11" t="s">
        <v>62</v>
      </c>
      <c r="B47" s="6">
        <v>10</v>
      </c>
      <c r="C47" s="17">
        <v>304.52</v>
      </c>
      <c r="D47" s="7">
        <v>30.45</v>
      </c>
      <c r="E47" s="7"/>
      <c r="F47" s="7">
        <v>26.6</v>
      </c>
      <c r="G47" s="7">
        <v>307.52999999999997</v>
      </c>
      <c r="H47" s="7">
        <v>30.75</v>
      </c>
    </row>
    <row r="48" spans="1:8" ht="15.75" x14ac:dyDescent="0.25">
      <c r="A48" s="11" t="s">
        <v>63</v>
      </c>
      <c r="B48" s="6">
        <v>10</v>
      </c>
      <c r="C48" s="6">
        <v>452.18</v>
      </c>
      <c r="D48" s="7">
        <v>45.22</v>
      </c>
      <c r="E48" s="7"/>
      <c r="F48" s="7">
        <v>43.87</v>
      </c>
      <c r="G48" s="7">
        <v>456.65</v>
      </c>
      <c r="H48" s="7">
        <v>45.67</v>
      </c>
    </row>
    <row r="49" spans="1:8" ht="15.75" x14ac:dyDescent="0.25">
      <c r="A49" s="11" t="s">
        <v>64</v>
      </c>
      <c r="B49" s="6">
        <v>30</v>
      </c>
      <c r="C49" s="6">
        <v>2463.39</v>
      </c>
      <c r="D49" s="7">
        <v>82.11</v>
      </c>
      <c r="E49" s="7"/>
      <c r="F49" s="7">
        <v>72.48</v>
      </c>
      <c r="G49" s="7">
        <v>2487.7800000000002</v>
      </c>
      <c r="H49" s="7">
        <v>82.93</v>
      </c>
    </row>
    <row r="50" spans="1:8" ht="15.75" x14ac:dyDescent="0.25">
      <c r="A50" s="11" t="s">
        <v>65</v>
      </c>
      <c r="B50" s="6">
        <v>2</v>
      </c>
      <c r="C50" s="6">
        <v>536.61</v>
      </c>
      <c r="D50" s="7">
        <v>268.31</v>
      </c>
      <c r="E50" s="7"/>
      <c r="F50" s="7">
        <v>265.64999999999998</v>
      </c>
      <c r="G50" s="7">
        <v>541.92999999999995</v>
      </c>
      <c r="H50" s="7">
        <v>270.97000000000003</v>
      </c>
    </row>
    <row r="51" spans="1:8" ht="15.75" x14ac:dyDescent="0.25">
      <c r="A51" s="11" t="s">
        <v>66</v>
      </c>
      <c r="B51" s="6">
        <v>5</v>
      </c>
      <c r="C51" s="6">
        <v>1639.08</v>
      </c>
      <c r="D51" s="7">
        <v>327.82</v>
      </c>
      <c r="E51" s="7"/>
      <c r="F51" s="7">
        <v>231.05</v>
      </c>
      <c r="G51" s="7">
        <v>1655.31</v>
      </c>
      <c r="H51" s="7">
        <v>331.06</v>
      </c>
    </row>
    <row r="53" spans="1:8" ht="15.75" x14ac:dyDescent="0.25">
      <c r="D53" s="18">
        <f>SUMPRODUCT($B$2:$B$51,D2:D51)</f>
        <v>132594.03</v>
      </c>
      <c r="E53" s="18"/>
      <c r="F53" s="18">
        <f t="shared" ref="F53" si="0">SUMPRODUCT($B$2:$B$51,F2:F51)</f>
        <v>94912.98</v>
      </c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2026-07-01T12:05:43Z</dcterms:modified>
</cp:coreProperties>
</file>