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ДОКУМЕНТЫ ПО ПРОСТЫМ ДОГОВОРАМ\2026 год\1. ПРЯМЫЕ ДОГОВОРЫ ПО 44ФЗ ЕАТ\Координационный центр\Канцелярка и вода\Бумага и канцелярские товары\"/>
    </mc:Choice>
  </mc:AlternateContent>
  <bookViews>
    <workbookView xWindow="0" yWindow="0" windowWidth="28740" windowHeight="114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 l="1"/>
  <c r="D10" i="1"/>
  <c r="E10" i="1"/>
  <c r="D21" i="1"/>
  <c r="D13" i="1"/>
  <c r="G13" i="1" s="1"/>
  <c r="E21" i="1"/>
  <c r="E13" i="1"/>
  <c r="F21" i="1" l="1"/>
  <c r="F13" i="1"/>
  <c r="F10" i="1"/>
  <c r="G26" i="1" l="1"/>
  <c r="H26" i="1" s="1"/>
  <c r="G9" i="1"/>
  <c r="H9" i="1" s="1"/>
  <c r="G10" i="1"/>
  <c r="H10" i="1" s="1"/>
  <c r="G11" i="1"/>
  <c r="H11" i="1" s="1"/>
  <c r="G12" i="1"/>
  <c r="H12" i="1" s="1"/>
  <c r="H13" i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7" i="1"/>
  <c r="H27" i="1" s="1"/>
  <c r="G28" i="1"/>
  <c r="H28" i="1" s="1"/>
  <c r="G8" i="1"/>
  <c r="H8" i="1" s="1"/>
</calcChain>
</file>

<file path=xl/sharedStrings.xml><?xml version="1.0" encoding="utf-8"?>
<sst xmlns="http://schemas.openxmlformats.org/spreadsheetml/2006/main" count="59" uniqueCount="41">
  <si>
    <t>ИТОГО:</t>
  </si>
  <si>
    <t>Наименование товара</t>
  </si>
  <si>
    <t>на поставку товара для нужд ВЛГУ</t>
  </si>
  <si>
    <t>метод сопоставимых рыночных цен (анализа рынка)</t>
  </si>
  <si>
    <t>Кол-во</t>
  </si>
  <si>
    <t>шт.</t>
  </si>
  <si>
    <t>Ед. изм.</t>
  </si>
  <si>
    <t>Сумма, руб.</t>
  </si>
  <si>
    <t>Бумага для цветной лазерной печати А3</t>
  </si>
  <si>
    <t>Блокнот для флипчарта</t>
  </si>
  <si>
    <t>пачка</t>
  </si>
  <si>
    <t>Папка адресная Поздравляем А4 бордовая</t>
  </si>
  <si>
    <t>Папка адресная Поздравляем А4 синяя</t>
  </si>
  <si>
    <t>Папка-файл перфорированная</t>
  </si>
  <si>
    <t xml:space="preserve">Папка-конверт с кнопкой </t>
  </si>
  <si>
    <t>Папка-уголок</t>
  </si>
  <si>
    <t>Набор текстовыделителей</t>
  </si>
  <si>
    <t>Маркеры стираемые для белой доски</t>
  </si>
  <si>
    <t>Чистящая жидкость-спрей для маркерных досок</t>
  </si>
  <si>
    <t>Карандаши чернографитные</t>
  </si>
  <si>
    <t>Скрепки</t>
  </si>
  <si>
    <t>Ручки гелевые с грипом</t>
  </si>
  <si>
    <t>Ручки стираемые гелевые</t>
  </si>
  <si>
    <t>Точилка для карандашей</t>
  </si>
  <si>
    <t>Силовые кнопки-гвоздики</t>
  </si>
  <si>
    <t>Ластик</t>
  </si>
  <si>
    <t>Корректирующая лента</t>
  </si>
  <si>
    <t>Закладки клейкие</t>
  </si>
  <si>
    <t>Зажим № 19</t>
  </si>
  <si>
    <t>Расчет начальной (максимальной) цены Контракта</t>
  </si>
  <si>
    <t>к Контракту № ___________________ от ___.___.2026 г.</t>
  </si>
  <si>
    <t>метод обоснования НМЦК:</t>
  </si>
  <si>
    <t>дата подготовки расчета</t>
  </si>
  <si>
    <t>Упак.</t>
  </si>
  <si>
    <t>Шт.</t>
  </si>
  <si>
    <t>Бумага для офисной техники А4</t>
  </si>
  <si>
    <t>Зам. директора ДЭП</t>
  </si>
  <si>
    <t>А.В. Плутова</t>
  </si>
  <si>
    <t>КП б/н от 19.05.2026</t>
  </si>
  <si>
    <t>КП № б/н от 20.05.2026</t>
  </si>
  <si>
    <t>НМЦК (минимальное значение),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</si>
</sst>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1" fontId="2" fillId="0" borderId="0" xfId="0" applyNumberFormat="1" applyFont="1" applyAlignment="1">
      <alignment horizontal="left"/>
    </xf>
    <xf numFmtId="1" fontId="0" fillId="0" borderId="0" xfId="0" applyNumberFormat="1"/>
    <xf numFmtId="1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2" fontId="2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2" fontId="0" fillId="0" borderId="0" xfId="0" applyNumberFormat="1"/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/>
    <xf numFmtId="0" fontId="2" fillId="0" borderId="4" xfId="0" applyFont="1" applyBorder="1"/>
    <xf numFmtId="164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topLeftCell="A2" workbookViewId="0">
      <selection activeCell="K26" sqref="K26"/>
    </sheetView>
  </sheetViews>
  <sheetFormatPr defaultRowHeight="15" x14ac:dyDescent="0.25"/>
  <cols>
    <col min="1" max="1" width="34.7109375" customWidth="1"/>
    <col min="2" max="2" width="6.85546875" style="11" customWidth="1"/>
    <col min="3" max="3" width="9.28515625" customWidth="1"/>
    <col min="4" max="4" width="14.5703125" customWidth="1"/>
    <col min="5" max="5" width="13.85546875" customWidth="1"/>
    <col min="6" max="6" width="15.140625" customWidth="1"/>
    <col min="7" max="7" width="15.140625" style="16" customWidth="1"/>
    <col min="8" max="8" width="14.7109375" customWidth="1"/>
    <col min="10" max="10" width="13" customWidth="1"/>
    <col min="11" max="11" width="10.5703125" customWidth="1"/>
    <col min="13" max="13" width="10.5703125" customWidth="1"/>
  </cols>
  <sheetData>
    <row r="1" spans="1:17" ht="15.75" x14ac:dyDescent="0.25">
      <c r="A1" s="26" t="s">
        <v>29</v>
      </c>
      <c r="B1" s="26"/>
      <c r="C1" s="26"/>
      <c r="D1" s="26"/>
      <c r="E1" s="26"/>
      <c r="F1" s="26"/>
      <c r="G1" s="26"/>
      <c r="H1" s="1"/>
      <c r="I1" s="1"/>
      <c r="J1" s="1"/>
    </row>
    <row r="2" spans="1:17" ht="15.75" x14ac:dyDescent="0.25">
      <c r="A2" s="26" t="s">
        <v>30</v>
      </c>
      <c r="B2" s="26"/>
      <c r="C2" s="26"/>
      <c r="D2" s="26"/>
      <c r="E2" s="26"/>
      <c r="F2" s="26"/>
      <c r="G2" s="26"/>
      <c r="J2" s="1"/>
      <c r="K2" s="1"/>
      <c r="L2" s="1"/>
      <c r="M2" s="1"/>
      <c r="N2" s="1"/>
      <c r="O2" s="1"/>
      <c r="P2" s="1"/>
      <c r="Q2" s="1"/>
    </row>
    <row r="3" spans="1:17" ht="16.5" customHeight="1" x14ac:dyDescent="0.25">
      <c r="A3" s="27" t="s">
        <v>2</v>
      </c>
      <c r="B3" s="27"/>
      <c r="C3" s="27"/>
      <c r="D3" s="27"/>
      <c r="E3" s="27"/>
      <c r="F3" s="27"/>
      <c r="G3" s="27"/>
      <c r="H3" s="2"/>
    </row>
    <row r="4" spans="1:17" ht="14.25" customHeight="1" x14ac:dyDescent="0.25">
      <c r="A4" s="7" t="s">
        <v>31</v>
      </c>
      <c r="B4" s="10"/>
      <c r="C4" s="8"/>
      <c r="D4" s="8" t="s">
        <v>3</v>
      </c>
      <c r="E4" s="9"/>
      <c r="F4" s="9"/>
      <c r="G4" s="14"/>
      <c r="H4" s="2"/>
    </row>
    <row r="5" spans="1:17" ht="14.25" customHeight="1" x14ac:dyDescent="0.25">
      <c r="A5" s="7" t="s">
        <v>32</v>
      </c>
      <c r="D5" s="28">
        <v>46162</v>
      </c>
      <c r="E5" s="29"/>
      <c r="F5" s="29"/>
      <c r="G5" s="15"/>
      <c r="H5" s="2"/>
    </row>
    <row r="6" spans="1:17" x14ac:dyDescent="0.25">
      <c r="D6" s="9"/>
      <c r="E6" s="9"/>
      <c r="F6" s="9"/>
    </row>
    <row r="7" spans="1:17" ht="36" x14ac:dyDescent="0.25">
      <c r="A7" s="3" t="s">
        <v>1</v>
      </c>
      <c r="B7" s="12" t="s">
        <v>4</v>
      </c>
      <c r="C7" s="3" t="s">
        <v>6</v>
      </c>
      <c r="D7" s="3" t="s">
        <v>39</v>
      </c>
      <c r="E7" s="3" t="s">
        <v>38</v>
      </c>
      <c r="F7" s="3" t="s">
        <v>38</v>
      </c>
      <c r="G7" s="17" t="s">
        <v>40</v>
      </c>
      <c r="H7" s="3" t="s">
        <v>7</v>
      </c>
    </row>
    <row r="8" spans="1:17" ht="22.5" customHeight="1" x14ac:dyDescent="0.25">
      <c r="A8" s="21" t="s">
        <v>8</v>
      </c>
      <c r="B8" s="20">
        <v>1</v>
      </c>
      <c r="C8" s="4" t="s">
        <v>10</v>
      </c>
      <c r="D8" s="4">
        <v>1250</v>
      </c>
      <c r="E8" s="4">
        <v>1162</v>
      </c>
      <c r="F8" s="4">
        <v>1157</v>
      </c>
      <c r="G8" s="18">
        <f t="shared" ref="G8:G28" si="0">ROUND(MIN(D8:F8),2)</f>
        <v>1157</v>
      </c>
      <c r="H8" s="5">
        <f t="shared" ref="H8:H28" si="1">B8*G8</f>
        <v>1157</v>
      </c>
      <c r="J8" s="13"/>
    </row>
    <row r="9" spans="1:17" ht="22.5" customHeight="1" x14ac:dyDescent="0.25">
      <c r="A9" s="21" t="s">
        <v>35</v>
      </c>
      <c r="B9" s="20">
        <v>10</v>
      </c>
      <c r="C9" s="4" t="s">
        <v>10</v>
      </c>
      <c r="D9" s="4">
        <v>357</v>
      </c>
      <c r="E9" s="4">
        <v>355</v>
      </c>
      <c r="F9" s="4">
        <v>345</v>
      </c>
      <c r="G9" s="18">
        <f t="shared" si="0"/>
        <v>345</v>
      </c>
      <c r="H9" s="5">
        <f t="shared" si="1"/>
        <v>3450</v>
      </c>
      <c r="J9" s="13"/>
    </row>
    <row r="10" spans="1:17" ht="22.5" customHeight="1" x14ac:dyDescent="0.25">
      <c r="A10" s="21" t="s">
        <v>9</v>
      </c>
      <c r="B10" s="20">
        <v>1</v>
      </c>
      <c r="C10" s="4" t="s">
        <v>33</v>
      </c>
      <c r="D10" s="4">
        <f>510*5</f>
        <v>2550</v>
      </c>
      <c r="E10" s="4">
        <f>502*5</f>
        <v>2510</v>
      </c>
      <c r="F10" s="4">
        <f>494*5</f>
        <v>2470</v>
      </c>
      <c r="G10" s="18">
        <f t="shared" si="0"/>
        <v>2470</v>
      </c>
      <c r="H10" s="5">
        <f t="shared" si="1"/>
        <v>2470</v>
      </c>
      <c r="J10" s="13"/>
    </row>
    <row r="11" spans="1:17" ht="22.5" customHeight="1" x14ac:dyDescent="0.25">
      <c r="A11" s="21" t="s">
        <v>11</v>
      </c>
      <c r="B11" s="20">
        <v>5</v>
      </c>
      <c r="C11" s="4" t="s">
        <v>5</v>
      </c>
      <c r="D11" s="4">
        <v>190</v>
      </c>
      <c r="E11" s="4">
        <v>182</v>
      </c>
      <c r="F11" s="4">
        <v>181.3</v>
      </c>
      <c r="G11" s="18">
        <f t="shared" si="0"/>
        <v>181.3</v>
      </c>
      <c r="H11" s="5">
        <f t="shared" si="1"/>
        <v>906.5</v>
      </c>
      <c r="J11" s="13"/>
    </row>
    <row r="12" spans="1:17" ht="22.5" customHeight="1" x14ac:dyDescent="0.25">
      <c r="A12" s="21" t="s">
        <v>12</v>
      </c>
      <c r="B12" s="20">
        <v>5</v>
      </c>
      <c r="C12" s="4" t="s">
        <v>5</v>
      </c>
      <c r="D12" s="4">
        <v>157</v>
      </c>
      <c r="E12" s="4">
        <v>155</v>
      </c>
      <c r="F12" s="4">
        <v>150.1</v>
      </c>
      <c r="G12" s="18">
        <f t="shared" si="0"/>
        <v>150.1</v>
      </c>
      <c r="H12" s="5">
        <f t="shared" si="1"/>
        <v>750.5</v>
      </c>
      <c r="J12" s="13"/>
    </row>
    <row r="13" spans="1:17" ht="22.5" customHeight="1" x14ac:dyDescent="0.25">
      <c r="A13" s="21" t="s">
        <v>13</v>
      </c>
      <c r="B13" s="20">
        <v>3</v>
      </c>
      <c r="C13" s="4" t="s">
        <v>33</v>
      </c>
      <c r="D13" s="4">
        <f>4.8*100</f>
        <v>480</v>
      </c>
      <c r="E13" s="4">
        <f>4.2*100</f>
        <v>420</v>
      </c>
      <c r="F13" s="4">
        <f>3.6*100</f>
        <v>360</v>
      </c>
      <c r="G13" s="18">
        <f>ROUND(MIN(D13:F13),2)</f>
        <v>360</v>
      </c>
      <c r="H13" s="5">
        <f t="shared" si="1"/>
        <v>1080</v>
      </c>
      <c r="J13" s="13"/>
    </row>
    <row r="14" spans="1:17" ht="22.5" customHeight="1" x14ac:dyDescent="0.25">
      <c r="A14" s="21" t="s">
        <v>14</v>
      </c>
      <c r="B14" s="20">
        <v>20</v>
      </c>
      <c r="C14" s="4" t="s">
        <v>5</v>
      </c>
      <c r="D14" s="4">
        <v>37</v>
      </c>
      <c r="E14" s="4">
        <v>35</v>
      </c>
      <c r="F14" s="4">
        <v>32.6</v>
      </c>
      <c r="G14" s="18">
        <f t="shared" si="0"/>
        <v>32.6</v>
      </c>
      <c r="H14" s="5">
        <f t="shared" si="1"/>
        <v>652</v>
      </c>
      <c r="J14" s="13"/>
    </row>
    <row r="15" spans="1:17" ht="22.5" customHeight="1" x14ac:dyDescent="0.25">
      <c r="A15" s="21" t="s">
        <v>15</v>
      </c>
      <c r="B15" s="20">
        <v>20</v>
      </c>
      <c r="C15" s="4" t="s">
        <v>5</v>
      </c>
      <c r="D15" s="4">
        <v>18.5</v>
      </c>
      <c r="E15" s="4">
        <v>18.5</v>
      </c>
      <c r="F15" s="4">
        <v>18.100000000000001</v>
      </c>
      <c r="G15" s="18">
        <f t="shared" si="0"/>
        <v>18.100000000000001</v>
      </c>
      <c r="H15" s="5">
        <f t="shared" si="1"/>
        <v>362</v>
      </c>
      <c r="J15" s="13"/>
    </row>
    <row r="16" spans="1:17" ht="22.5" customHeight="1" x14ac:dyDescent="0.25">
      <c r="A16" s="21" t="s">
        <v>16</v>
      </c>
      <c r="B16" s="20">
        <v>5</v>
      </c>
      <c r="C16" s="4" t="s">
        <v>33</v>
      </c>
      <c r="D16" s="4">
        <v>78.2</v>
      </c>
      <c r="E16" s="4">
        <v>75</v>
      </c>
      <c r="F16" s="4">
        <v>71</v>
      </c>
      <c r="G16" s="18">
        <f t="shared" si="0"/>
        <v>71</v>
      </c>
      <c r="H16" s="5">
        <f t="shared" si="1"/>
        <v>355</v>
      </c>
      <c r="J16" s="13"/>
    </row>
    <row r="17" spans="1:12" ht="22.5" customHeight="1" x14ac:dyDescent="0.25">
      <c r="A17" s="21" t="s">
        <v>17</v>
      </c>
      <c r="B17" s="20">
        <v>6</v>
      </c>
      <c r="C17" s="4" t="s">
        <v>33</v>
      </c>
      <c r="D17" s="4">
        <v>58.9</v>
      </c>
      <c r="E17" s="4">
        <v>57</v>
      </c>
      <c r="F17" s="22">
        <v>56.5</v>
      </c>
      <c r="G17" s="18">
        <f t="shared" si="0"/>
        <v>56.5</v>
      </c>
      <c r="H17" s="5">
        <f t="shared" si="1"/>
        <v>339</v>
      </c>
      <c r="J17" s="13"/>
    </row>
    <row r="18" spans="1:12" ht="22.5" customHeight="1" x14ac:dyDescent="0.25">
      <c r="A18" s="21" t="s">
        <v>18</v>
      </c>
      <c r="B18" s="20">
        <v>3</v>
      </c>
      <c r="C18" s="4" t="s">
        <v>34</v>
      </c>
      <c r="D18" s="4">
        <v>172</v>
      </c>
      <c r="E18" s="4">
        <v>168</v>
      </c>
      <c r="F18" s="4">
        <v>167.9</v>
      </c>
      <c r="G18" s="18">
        <f t="shared" si="0"/>
        <v>167.9</v>
      </c>
      <c r="H18" s="5">
        <f t="shared" si="1"/>
        <v>503.70000000000005</v>
      </c>
      <c r="J18" s="13"/>
    </row>
    <row r="19" spans="1:12" ht="22.5" customHeight="1" x14ac:dyDescent="0.25">
      <c r="A19" s="21" t="s">
        <v>19</v>
      </c>
      <c r="B19" s="20">
        <v>2</v>
      </c>
      <c r="C19" s="4" t="s">
        <v>33</v>
      </c>
      <c r="D19" s="4">
        <v>95</v>
      </c>
      <c r="E19" s="4">
        <v>92</v>
      </c>
      <c r="F19" s="4">
        <v>90</v>
      </c>
      <c r="G19" s="18">
        <f t="shared" si="0"/>
        <v>90</v>
      </c>
      <c r="H19" s="5">
        <f t="shared" si="1"/>
        <v>180</v>
      </c>
      <c r="J19" s="13"/>
    </row>
    <row r="20" spans="1:12" ht="22.5" customHeight="1" x14ac:dyDescent="0.25">
      <c r="A20" s="21" t="s">
        <v>20</v>
      </c>
      <c r="B20" s="20">
        <v>5</v>
      </c>
      <c r="C20" s="4" t="s">
        <v>33</v>
      </c>
      <c r="D20" s="4">
        <v>29</v>
      </c>
      <c r="E20" s="4">
        <v>27</v>
      </c>
      <c r="F20" s="4">
        <v>25</v>
      </c>
      <c r="G20" s="18">
        <f t="shared" si="0"/>
        <v>25</v>
      </c>
      <c r="H20" s="5">
        <f t="shared" si="1"/>
        <v>125</v>
      </c>
      <c r="J20" s="13"/>
    </row>
    <row r="21" spans="1:12" ht="22.5" customHeight="1" x14ac:dyDescent="0.25">
      <c r="A21" s="21" t="s">
        <v>21</v>
      </c>
      <c r="B21" s="20">
        <v>2</v>
      </c>
      <c r="C21" s="4" t="s">
        <v>33</v>
      </c>
      <c r="D21" s="4">
        <f>27*4</f>
        <v>108</v>
      </c>
      <c r="E21" s="4">
        <f>25.5*4</f>
        <v>102</v>
      </c>
      <c r="F21" s="4">
        <f>24.2*4</f>
        <v>96.8</v>
      </c>
      <c r="G21" s="18">
        <f t="shared" si="0"/>
        <v>96.8</v>
      </c>
      <c r="H21" s="5">
        <f t="shared" si="1"/>
        <v>193.6</v>
      </c>
      <c r="J21" s="13"/>
    </row>
    <row r="22" spans="1:12" ht="22.5" customHeight="1" x14ac:dyDescent="0.25">
      <c r="A22" s="21" t="s">
        <v>22</v>
      </c>
      <c r="B22" s="20">
        <v>1</v>
      </c>
      <c r="C22" s="4" t="s">
        <v>33</v>
      </c>
      <c r="D22" s="4">
        <v>188</v>
      </c>
      <c r="E22" s="4">
        <v>185</v>
      </c>
      <c r="F22" s="4">
        <v>181</v>
      </c>
      <c r="G22" s="18">
        <f t="shared" si="0"/>
        <v>181</v>
      </c>
      <c r="H22" s="5">
        <f t="shared" si="1"/>
        <v>181</v>
      </c>
      <c r="J22" s="13"/>
    </row>
    <row r="23" spans="1:12" ht="22.5" customHeight="1" x14ac:dyDescent="0.25">
      <c r="A23" s="21" t="s">
        <v>23</v>
      </c>
      <c r="B23" s="20">
        <v>3</v>
      </c>
      <c r="C23" s="4" t="s">
        <v>34</v>
      </c>
      <c r="D23" s="4">
        <v>23</v>
      </c>
      <c r="E23" s="4">
        <v>22.3</v>
      </c>
      <c r="F23" s="4">
        <v>21.5</v>
      </c>
      <c r="G23" s="18">
        <f t="shared" si="0"/>
        <v>21.5</v>
      </c>
      <c r="H23" s="5">
        <f t="shared" si="1"/>
        <v>64.5</v>
      </c>
      <c r="J23" s="13"/>
    </row>
    <row r="24" spans="1:12" ht="22.5" customHeight="1" x14ac:dyDescent="0.25">
      <c r="A24" s="21" t="s">
        <v>24</v>
      </c>
      <c r="B24" s="20">
        <v>2</v>
      </c>
      <c r="C24" s="4" t="s">
        <v>33</v>
      </c>
      <c r="D24" s="4">
        <v>30</v>
      </c>
      <c r="E24" s="4">
        <v>28</v>
      </c>
      <c r="F24" s="4">
        <v>25</v>
      </c>
      <c r="G24" s="18">
        <f t="shared" si="0"/>
        <v>25</v>
      </c>
      <c r="H24" s="5">
        <f t="shared" si="1"/>
        <v>50</v>
      </c>
      <c r="J24" s="13"/>
    </row>
    <row r="25" spans="1:12" ht="22.5" customHeight="1" x14ac:dyDescent="0.25">
      <c r="A25" s="21" t="s">
        <v>25</v>
      </c>
      <c r="B25" s="20">
        <v>4</v>
      </c>
      <c r="C25" s="4" t="s">
        <v>34</v>
      </c>
      <c r="D25" s="4">
        <v>60</v>
      </c>
      <c r="E25" s="4">
        <v>58</v>
      </c>
      <c r="F25" s="4">
        <v>55</v>
      </c>
      <c r="G25" s="18">
        <f t="shared" si="0"/>
        <v>55</v>
      </c>
      <c r="H25" s="5">
        <f t="shared" si="1"/>
        <v>220</v>
      </c>
      <c r="J25" s="13"/>
    </row>
    <row r="26" spans="1:12" ht="22.5" customHeight="1" x14ac:dyDescent="0.25">
      <c r="A26" s="21" t="s">
        <v>26</v>
      </c>
      <c r="B26" s="20">
        <v>3</v>
      </c>
      <c r="C26" s="4" t="s">
        <v>34</v>
      </c>
      <c r="D26" s="4">
        <v>48</v>
      </c>
      <c r="E26" s="4">
        <v>45</v>
      </c>
      <c r="F26" s="4">
        <v>43.2</v>
      </c>
      <c r="G26" s="18">
        <f t="shared" si="0"/>
        <v>43.2</v>
      </c>
      <c r="H26" s="5">
        <f t="shared" si="1"/>
        <v>129.60000000000002</v>
      </c>
      <c r="J26" s="13"/>
    </row>
    <row r="27" spans="1:12" ht="22.5" customHeight="1" x14ac:dyDescent="0.25">
      <c r="A27" s="21" t="s">
        <v>27</v>
      </c>
      <c r="B27" s="20">
        <v>3</v>
      </c>
      <c r="C27" s="4" t="s">
        <v>34</v>
      </c>
      <c r="D27" s="4">
        <v>20.5</v>
      </c>
      <c r="E27" s="4">
        <v>18.5</v>
      </c>
      <c r="F27" s="4">
        <v>18.100000000000001</v>
      </c>
      <c r="G27" s="18">
        <f t="shared" si="0"/>
        <v>18.100000000000001</v>
      </c>
      <c r="H27" s="5">
        <f t="shared" si="1"/>
        <v>54.300000000000004</v>
      </c>
      <c r="J27" s="13"/>
    </row>
    <row r="28" spans="1:12" ht="22.5" customHeight="1" x14ac:dyDescent="0.25">
      <c r="A28" s="21" t="s">
        <v>28</v>
      </c>
      <c r="B28" s="20">
        <v>4</v>
      </c>
      <c r="C28" s="4" t="s">
        <v>33</v>
      </c>
      <c r="D28" s="4">
        <v>38</v>
      </c>
      <c r="E28" s="4">
        <v>37</v>
      </c>
      <c r="F28" s="4">
        <v>36.1</v>
      </c>
      <c r="G28" s="18">
        <f t="shared" si="0"/>
        <v>36.1</v>
      </c>
      <c r="H28" s="5">
        <f t="shared" si="1"/>
        <v>144.4</v>
      </c>
      <c r="J28" s="13"/>
    </row>
    <row r="29" spans="1:12" ht="32.25" customHeight="1" x14ac:dyDescent="0.25">
      <c r="F29" s="25"/>
      <c r="G29" s="19" t="s">
        <v>0</v>
      </c>
      <c r="H29" s="6">
        <f>SUM(H8:H28)</f>
        <v>13368.1</v>
      </c>
      <c r="J29" s="30">
        <f>H19+H20+H21+H22+H23+H24+H25+H26+H27+H28</f>
        <v>1342.4</v>
      </c>
      <c r="K29" s="30">
        <f>H16+H17+H18</f>
        <v>1197.7</v>
      </c>
      <c r="L29" s="30">
        <f>H11+H12+H13+H14+H15</f>
        <v>3751</v>
      </c>
    </row>
    <row r="33" spans="1:6" x14ac:dyDescent="0.25">
      <c r="A33" s="7" t="s">
        <v>36</v>
      </c>
      <c r="B33" s="23"/>
      <c r="C33" s="24"/>
      <c r="D33" s="24"/>
      <c r="E33" s="9" t="s">
        <v>37</v>
      </c>
      <c r="F33" s="9"/>
    </row>
  </sheetData>
  <mergeCells count="4">
    <mergeCell ref="A1:G1"/>
    <mergeCell ref="A2:G2"/>
    <mergeCell ref="A3:G3"/>
    <mergeCell ref="D5:F5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В. Коростелева</dc:creator>
  <cp:lastModifiedBy>Алевтина В. Плутова</cp:lastModifiedBy>
  <cp:lastPrinted>2026-05-20T09:27:30Z</cp:lastPrinted>
  <dcterms:created xsi:type="dcterms:W3CDTF">2022-10-05T06:03:29Z</dcterms:created>
  <dcterms:modified xsi:type="dcterms:W3CDTF">2026-05-20T11:48:35Z</dcterms:modified>
</cp:coreProperties>
</file>