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349D6550-BF8D-49A8-96D4-8FA65D0C44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Лист1!$A$1:$R$21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7" i="1" l="1"/>
  <c r="Q7" i="1" s="1"/>
  <c r="R7" i="1" s="1"/>
  <c r="N7" i="1"/>
  <c r="M7" i="1"/>
  <c r="J7" i="1"/>
  <c r="K7" i="1" s="1"/>
  <c r="P6" i="1"/>
  <c r="Q6" i="1" s="1"/>
  <c r="R6" i="1" s="1"/>
  <c r="N6" i="1"/>
  <c r="O6" i="1" s="1"/>
  <c r="M6" i="1"/>
  <c r="J6" i="1"/>
  <c r="K6" i="1" s="1"/>
  <c r="P5" i="1"/>
  <c r="Q5" i="1" s="1"/>
  <c r="R5" i="1" s="1"/>
  <c r="N5" i="1"/>
  <c r="O5" i="1" s="1"/>
  <c r="M5" i="1"/>
  <c r="J5" i="1"/>
  <c r="K5" i="1" s="1"/>
  <c r="P10" i="1"/>
  <c r="Q10" i="1" s="1"/>
  <c r="R10" i="1" s="1"/>
  <c r="N9" i="1"/>
  <c r="P8" i="1"/>
  <c r="Q8" i="1" s="1"/>
  <c r="R8" i="1" s="1"/>
  <c r="P9" i="1"/>
  <c r="Q9" i="1" s="1"/>
  <c r="R9" i="1" s="1"/>
  <c r="R11" i="1" l="1"/>
  <c r="O7" i="1"/>
  <c r="M8" i="1"/>
  <c r="N8" i="1"/>
  <c r="M9" i="1"/>
  <c r="O9" i="1" s="1"/>
  <c r="J9" i="1"/>
  <c r="K9" i="1" s="1"/>
  <c r="J8" i="1"/>
  <c r="K8" i="1" s="1"/>
  <c r="J10" i="1"/>
  <c r="K10" i="1" s="1"/>
  <c r="N10" i="1"/>
  <c r="M10" i="1"/>
  <c r="O8" i="1" l="1"/>
  <c r="O10" i="1"/>
</calcChain>
</file>

<file path=xl/sharedStrings.xml><?xml version="1.0" encoding="utf-8"?>
<sst xmlns="http://schemas.openxmlformats.org/spreadsheetml/2006/main" count="54" uniqueCount="43">
  <si>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</si>
  <si>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</si>
  <si>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</si>
  <si>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</si>
  <si>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</si>
  <si>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</si>
  <si>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</si>
  <si>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</si>
  <si>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</si>
  <si>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</si>
  <si>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</si>
  <si>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</si>
  <si>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</si>
  <si>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</si>
  <si>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</si>
  <si>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</si>
  <si>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</si>
  <si>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</si>
  <si>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</si>
  <si>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</si>
  <si>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</si>
  <si>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</si>
  <si>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</si>
  <si>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</si>
  <si>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</si>
  <si>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</si>
  <si>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Поставка изделий медицинского назначения</t>
  </si>
  <si>
    <t xml:space="preserve">Источник 1 КП </t>
  </si>
  <si>
    <t xml:space="preserve">Источник 2 КП </t>
  </si>
  <si>
    <t xml:space="preserve">Источник 3  КП </t>
  </si>
  <si>
    <t>шт</t>
  </si>
  <si>
    <t xml:space="preserve">Помпа инфузионная </t>
  </si>
  <si>
    <t>32.50.50.190-00002881</t>
  </si>
  <si>
    <t>32.50.13.190</t>
  </si>
  <si>
    <t>Клапан</t>
  </si>
  <si>
    <t xml:space="preserve">Клипсы </t>
  </si>
  <si>
    <t>Увлажнитель кислорода</t>
  </si>
  <si>
    <t xml:space="preserve">Клипсоаппликатор </t>
  </si>
  <si>
    <t>84</t>
  </si>
  <si>
    <t>1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</si>
  <si>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597267,84 руб.</t>
  </si>
  <si>
    <t xml:space="preserve"> ОКПД2</t>
  </si>
  <si>
    <t>Наименование, основные характеристики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</si>
</sst>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4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7" fillId="0" borderId="1">
      <alignment vertical="top" wrapText="1"/>
    </xf>
    <xf numFmtId="49" fontId="27" fillId="0" borderId="1">
      <alignment vertical="top" wrapText="1"/>
    </xf>
    <xf numFmtId="4" fontId="28" fillId="0" borderId="1">
      <alignment vertical="top" shrinkToFit="1"/>
    </xf>
    <xf numFmtId="4" fontId="28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50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29" fillId="24" borderId="1" xfId="53" applyNumberFormat="1" applyFont="1" applyFill="1" applyBorder="1" applyAlignment="1" applyProtection="1">
      <alignment horizontal="center" vertical="center" wrapText="1"/>
    </xf>
    <xf numFmtId="164" fontId="29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2" fontId="29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10" fontId="29" fillId="24" borderId="1" xfId="0" applyNumberFormat="1" applyFont="1" applyFill="1" applyBorder="1" applyAlignment="1">
      <alignment horizontal="center" vertical="center" wrapText="1"/>
    </xf>
    <xf numFmtId="4" fontId="31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9" fillId="24" borderId="1" xfId="0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30" fillId="24" borderId="1" xfId="0" applyFont="1" applyFill="1" applyBorder="1" applyAlignment="1">
      <alignment horizontal="center" vertical="center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29" fillId="24" borderId="1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29" fillId="24" borderId="1" xfId="0" applyNumberFormat="1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top" wrapText="1"/>
    </xf>
    <xf numFmtId="49" fontId="33" fillId="0" borderId="1" xfId="0" applyNumberFormat="1" applyFont="1" applyBorder="1" applyAlignment="1">
      <alignment horizontal="center" vertical="center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2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D10" sqref="D10"/>
    </sheetView>
  </sheetViews>
  <sheetFormatPr defaultColWidth="9.140625" defaultRowHeight="15.75" x14ac:dyDescent="0.2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8" x14ac:dyDescent="0.2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8" s="6" customFormat="1" ht="41.25" customHeight="1" x14ac:dyDescent="0.2">
      <c r="A3" s="37" t="s">
        <v>6</v>
      </c>
      <c r="B3" s="37"/>
      <c r="C3" s="23" t="s">
        <v>41</v>
      </c>
      <c r="D3" s="37" t="s">
        <v>42</v>
      </c>
      <c r="E3" s="37" t="s">
        <v>10</v>
      </c>
      <c r="F3" s="37" t="s">
        <v>11</v>
      </c>
      <c r="G3" s="30" t="s">
        <v>20</v>
      </c>
      <c r="H3" s="30"/>
      <c r="I3" s="30"/>
      <c r="J3" s="30" t="s">
        <v>21</v>
      </c>
      <c r="K3" s="30" t="s">
        <v>22</v>
      </c>
      <c r="L3" s="45" t="s">
        <v>9</v>
      </c>
      <c r="M3" s="30" t="s">
        <v>23</v>
      </c>
      <c r="N3" s="30" t="s">
        <v>12</v>
      </c>
      <c r="O3" s="38" t="s">
        <v>13</v>
      </c>
      <c r="P3" s="38" t="s">
        <v>8</v>
      </c>
      <c r="Q3" s="38" t="s">
        <v>19</v>
      </c>
      <c r="R3" s="40" t="s">
        <v>14</v>
      </c>
    </row>
    <row r="4" spans="1:18" s="6" customFormat="1" ht="15" x14ac:dyDescent="0.2">
      <c r="A4" s="37"/>
      <c r="B4" s="37"/>
      <c r="C4" s="23"/>
      <c r="D4" s="37"/>
      <c r="E4" s="37"/>
      <c r="F4" s="37"/>
      <c r="G4" s="8" t="s">
        <v>27</v>
      </c>
      <c r="H4" s="8" t="s">
        <v>28</v>
      </c>
      <c r="I4" s="8" t="s">
        <v>29</v>
      </c>
      <c r="J4" s="31"/>
      <c r="K4" s="31"/>
      <c r="L4" s="46"/>
      <c r="M4" s="31" t="s">
        <v>15</v>
      </c>
      <c r="N4" s="31" t="s">
        <v>16</v>
      </c>
      <c r="O4" s="39" t="s">
        <v>17</v>
      </c>
      <c r="P4" s="39" t="s">
        <v>8</v>
      </c>
      <c r="Q4" s="38"/>
      <c r="R4" s="41"/>
    </row>
    <row r="5" spans="1:18" s="6" customFormat="1" ht="30" x14ac:dyDescent="0.2">
      <c r="A5" s="26">
        <v>1</v>
      </c>
      <c r="B5" s="26"/>
      <c r="C5" s="26" t="s">
        <v>32</v>
      </c>
      <c r="D5" s="26" t="s">
        <v>31</v>
      </c>
      <c r="E5" s="47" t="s">
        <v>30</v>
      </c>
      <c r="F5" s="47">
        <v>30</v>
      </c>
      <c r="G5" s="20">
        <v>2500</v>
      </c>
      <c r="H5" s="20">
        <v>2600</v>
      </c>
      <c r="I5" s="20">
        <v>2700</v>
      </c>
      <c r="J5" s="27">
        <f t="shared" ref="J5:J7" si="0">MIN(G5:I5)</f>
        <v>2500</v>
      </c>
      <c r="K5" s="27">
        <f t="shared" ref="K5:K7" si="1">J5*(1+L5)</f>
        <v>2625</v>
      </c>
      <c r="L5" s="21">
        <v>0.05</v>
      </c>
      <c r="M5" s="27">
        <f t="shared" ref="M5:M7" si="2">AVERAGE(G5:I5)*(1+L5)</f>
        <v>2730</v>
      </c>
      <c r="N5" s="27">
        <f t="shared" ref="N5:N7" si="3">STDEV(G5:I5)</f>
        <v>100</v>
      </c>
      <c r="O5" s="9">
        <f t="shared" ref="O5:O7" si="4">N5/M5</f>
        <v>3.6630036630036632E-2</v>
      </c>
      <c r="P5" s="10">
        <f t="shared" ref="P5:P7" si="5">MIN(G5,H5,I5)</f>
        <v>2500</v>
      </c>
      <c r="Q5" s="20">
        <f t="shared" ref="Q5:Q7" si="6">P5</f>
        <v>2500</v>
      </c>
      <c r="R5" s="20">
        <f t="shared" ref="R5:R7" si="7">Q5*F5</f>
        <v>75000</v>
      </c>
    </row>
    <row r="6" spans="1:18" s="6" customFormat="1" ht="15" x14ac:dyDescent="0.2">
      <c r="A6" s="26">
        <v>2</v>
      </c>
      <c r="B6" s="26"/>
      <c r="C6" s="26" t="s">
        <v>33</v>
      </c>
      <c r="D6" s="26" t="s">
        <v>34</v>
      </c>
      <c r="E6" s="47" t="s">
        <v>30</v>
      </c>
      <c r="F6" s="47">
        <v>1</v>
      </c>
      <c r="G6" s="20">
        <v>45268</v>
      </c>
      <c r="H6" s="20">
        <v>45600</v>
      </c>
      <c r="I6" s="20">
        <v>45400</v>
      </c>
      <c r="J6" s="27">
        <f t="shared" si="0"/>
        <v>45268</v>
      </c>
      <c r="K6" s="27">
        <f t="shared" si="1"/>
        <v>47531.4</v>
      </c>
      <c r="L6" s="21">
        <v>0.05</v>
      </c>
      <c r="M6" s="27">
        <f t="shared" si="2"/>
        <v>47693.8</v>
      </c>
      <c r="N6" s="27">
        <f t="shared" si="3"/>
        <v>167.15661319054456</v>
      </c>
      <c r="O6" s="9">
        <f t="shared" si="4"/>
        <v>3.5047870622710825E-3</v>
      </c>
      <c r="P6" s="10">
        <f t="shared" si="5"/>
        <v>45268</v>
      </c>
      <c r="Q6" s="20">
        <f t="shared" si="6"/>
        <v>45268</v>
      </c>
      <c r="R6" s="20">
        <f t="shared" si="7"/>
        <v>45268</v>
      </c>
    </row>
    <row r="7" spans="1:18" s="6" customFormat="1" ht="15" x14ac:dyDescent="0.2">
      <c r="A7" s="26">
        <v>3</v>
      </c>
      <c r="B7" s="26"/>
      <c r="C7" s="26" t="s">
        <v>33</v>
      </c>
      <c r="D7" s="26" t="s">
        <v>35</v>
      </c>
      <c r="E7" s="47" t="s">
        <v>30</v>
      </c>
      <c r="F7" s="47">
        <v>12</v>
      </c>
      <c r="G7" s="20">
        <v>1494.93</v>
      </c>
      <c r="H7" s="20">
        <v>1510</v>
      </c>
      <c r="I7" s="20">
        <v>1500</v>
      </c>
      <c r="J7" s="27">
        <f t="shared" si="0"/>
        <v>1494.93</v>
      </c>
      <c r="K7" s="27">
        <f t="shared" si="1"/>
        <v>1569.6765</v>
      </c>
      <c r="L7" s="21">
        <v>0.05</v>
      </c>
      <c r="M7" s="27">
        <f t="shared" si="2"/>
        <v>1576.7255000000002</v>
      </c>
      <c r="N7" s="27">
        <f t="shared" si="3"/>
        <v>7.668222305941117</v>
      </c>
      <c r="O7" s="9">
        <f t="shared" si="4"/>
        <v>4.8633844673287236E-3</v>
      </c>
      <c r="P7" s="10">
        <f t="shared" si="5"/>
        <v>1494.93</v>
      </c>
      <c r="Q7" s="20">
        <f t="shared" si="6"/>
        <v>1494.93</v>
      </c>
      <c r="R7" s="20">
        <f t="shared" si="7"/>
        <v>17939.16</v>
      </c>
    </row>
    <row r="8" spans="1:18" s="22" customFormat="1" ht="15" x14ac:dyDescent="0.2">
      <c r="A8" s="26">
        <v>4</v>
      </c>
      <c r="B8" s="26"/>
      <c r="C8" s="26" t="s">
        <v>33</v>
      </c>
      <c r="D8" s="48" t="s">
        <v>36</v>
      </c>
      <c r="E8" s="47" t="s">
        <v>30</v>
      </c>
      <c r="F8" s="47">
        <v>7</v>
      </c>
      <c r="G8" s="20">
        <v>3580</v>
      </c>
      <c r="H8" s="20">
        <v>3600</v>
      </c>
      <c r="I8" s="20">
        <v>3650</v>
      </c>
      <c r="J8" s="27">
        <f t="shared" ref="J8:J10" si="8">MIN(G8:I8)</f>
        <v>3580</v>
      </c>
      <c r="K8" s="27">
        <f t="shared" ref="K8:K10" si="9">J8*(1+L8)</f>
        <v>3759</v>
      </c>
      <c r="L8" s="21">
        <v>0.05</v>
      </c>
      <c r="M8" s="27">
        <f t="shared" ref="M8:M10" si="10">AVERAGE(G8:I8)*(1+L8)</f>
        <v>3790.5</v>
      </c>
      <c r="N8" s="27">
        <f t="shared" ref="N8:N10" si="11">STDEV(G8:I8)</f>
        <v>36.055512754639892</v>
      </c>
      <c r="O8" s="9">
        <f t="shared" ref="O8:O10" si="12">N8/M8</f>
        <v>9.5120730127001424E-3</v>
      </c>
      <c r="P8" s="10">
        <f t="shared" ref="P8:P10" si="13">MIN(G8,H8,I8)</f>
        <v>3580</v>
      </c>
      <c r="Q8" s="20">
        <f>P8</f>
        <v>3580</v>
      </c>
      <c r="R8" s="20">
        <f>Q8*F8</f>
        <v>25060</v>
      </c>
    </row>
    <row r="9" spans="1:18" s="22" customFormat="1" ht="15" x14ac:dyDescent="0.2">
      <c r="A9" s="26">
        <v>5</v>
      </c>
      <c r="B9" s="26"/>
      <c r="C9" s="26" t="s">
        <v>33</v>
      </c>
      <c r="D9" s="26" t="s">
        <v>35</v>
      </c>
      <c r="E9" s="47" t="s">
        <v>30</v>
      </c>
      <c r="F9" s="49" t="s">
        <v>38</v>
      </c>
      <c r="G9" s="20">
        <v>904.77</v>
      </c>
      <c r="H9" s="20">
        <v>907.3</v>
      </c>
      <c r="I9" s="20">
        <v>910.2</v>
      </c>
      <c r="J9" s="27">
        <f t="shared" si="8"/>
        <v>904.77</v>
      </c>
      <c r="K9" s="27">
        <f t="shared" si="9"/>
        <v>950.00850000000003</v>
      </c>
      <c r="L9" s="21">
        <v>0.05</v>
      </c>
      <c r="M9" s="27">
        <f t="shared" si="10"/>
        <v>952.79449999999997</v>
      </c>
      <c r="N9" s="27">
        <f t="shared" si="11"/>
        <v>2.7171001699115758</v>
      </c>
      <c r="O9" s="9">
        <f t="shared" si="12"/>
        <v>2.8517168916398824E-3</v>
      </c>
      <c r="P9" s="10">
        <f t="shared" si="13"/>
        <v>904.77</v>
      </c>
      <c r="Q9" s="20">
        <f t="shared" ref="Q9:Q10" si="14">P9</f>
        <v>904.77</v>
      </c>
      <c r="R9" s="20">
        <f t="shared" ref="R9:R10" si="15">Q9*F9</f>
        <v>76000.679999999993</v>
      </c>
    </row>
    <row r="10" spans="1:18" s="22" customFormat="1" ht="15" x14ac:dyDescent="0.2">
      <c r="A10" s="26">
        <v>6</v>
      </c>
      <c r="B10" s="26"/>
      <c r="C10" s="26" t="s">
        <v>33</v>
      </c>
      <c r="D10" s="48" t="s">
        <v>37</v>
      </c>
      <c r="E10" s="47" t="s">
        <v>30</v>
      </c>
      <c r="F10" s="49" t="s">
        <v>39</v>
      </c>
      <c r="G10" s="20">
        <v>358000</v>
      </c>
      <c r="H10" s="20">
        <v>360500</v>
      </c>
      <c r="I10" s="20">
        <v>361200</v>
      </c>
      <c r="J10" s="27">
        <f t="shared" si="8"/>
        <v>358000</v>
      </c>
      <c r="K10" s="27">
        <f t="shared" si="9"/>
        <v>375900</v>
      </c>
      <c r="L10" s="21">
        <v>0.05</v>
      </c>
      <c r="M10" s="27">
        <f t="shared" si="10"/>
        <v>377895</v>
      </c>
      <c r="N10" s="27">
        <f t="shared" si="11"/>
        <v>1682.2603841260723</v>
      </c>
      <c r="O10" s="9">
        <f t="shared" si="12"/>
        <v>4.4516608690934583E-3</v>
      </c>
      <c r="P10" s="10">
        <f t="shared" si="13"/>
        <v>358000</v>
      </c>
      <c r="Q10" s="20">
        <f t="shared" si="14"/>
        <v>358000</v>
      </c>
      <c r="R10" s="20">
        <f t="shared" si="15"/>
        <v>358000</v>
      </c>
    </row>
    <row r="11" spans="1:18" s="6" customFormat="1" ht="15" x14ac:dyDescent="0.2">
      <c r="A11" s="13"/>
      <c r="B11" s="13"/>
      <c r="C11" s="13"/>
      <c r="D11" s="13"/>
      <c r="E11" s="13"/>
      <c r="F11" s="14" t="s">
        <v>18</v>
      </c>
      <c r="G11" s="17"/>
      <c r="H11" s="17"/>
      <c r="I11" s="17"/>
      <c r="J11" s="18"/>
      <c r="K11" s="18"/>
      <c r="L11" s="16"/>
      <c r="M11" s="15"/>
      <c r="N11" s="42" t="s">
        <v>24</v>
      </c>
      <c r="O11" s="42"/>
      <c r="P11" s="42"/>
      <c r="Q11" s="42"/>
      <c r="R11" s="19">
        <f>SUM(R5:R10)</f>
        <v>597267.84</v>
      </c>
    </row>
    <row r="12" spans="1:18" ht="37.5" customHeight="1" x14ac:dyDescent="0.2">
      <c r="A12" s="32" t="s">
        <v>40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11"/>
      <c r="Q12" s="11"/>
      <c r="R12" s="12"/>
    </row>
    <row r="13" spans="1:18" ht="82.5" customHeight="1" x14ac:dyDescent="0.2">
      <c r="A13" s="29" t="s">
        <v>25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11"/>
      <c r="Q13" s="11"/>
    </row>
    <row r="14" spans="1:18" ht="48" customHeight="1" x14ac:dyDescent="0.2">
      <c r="A14" s="33" t="s">
        <v>7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8" ht="31.5" x14ac:dyDescent="0.2">
      <c r="D15" s="1" t="s">
        <v>2</v>
      </c>
      <c r="E15" s="4" t="s">
        <v>1</v>
      </c>
      <c r="F15" s="28" t="s">
        <v>3</v>
      </c>
      <c r="G15" s="28"/>
    </row>
    <row r="16" spans="1:18" x14ac:dyDescent="0.2">
      <c r="E16" s="4" t="s">
        <v>4</v>
      </c>
      <c r="F16" s="28" t="s">
        <v>5</v>
      </c>
      <c r="G16" s="28"/>
    </row>
    <row r="17" spans="1:15" x14ac:dyDescent="0.2">
      <c r="J17" s="1"/>
      <c r="K17" s="1"/>
      <c r="L17" s="1"/>
      <c r="M17" s="1"/>
    </row>
    <row r="19" spans="1:15" x14ac:dyDescent="0.2">
      <c r="A19" s="36"/>
      <c r="B19" s="36"/>
      <c r="C19" s="25"/>
      <c r="D19" s="34"/>
      <c r="E19" s="34"/>
      <c r="F19" s="34"/>
    </row>
    <row r="20" spans="1:15" x14ac:dyDescent="0.2">
      <c r="A20" s="2"/>
      <c r="B20" s="2"/>
      <c r="C20" s="2"/>
      <c r="D20" s="2"/>
      <c r="E20" s="5"/>
    </row>
    <row r="21" spans="1:15" x14ac:dyDescent="0.2">
      <c r="A21" s="28"/>
      <c r="B21" s="28"/>
      <c r="C21" s="24"/>
      <c r="D21" s="35"/>
      <c r="E21" s="35"/>
      <c r="F21" s="35"/>
      <c r="G21" s="35"/>
    </row>
    <row r="22" spans="1:15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</sheetData>
  <sheetProtection selectLockedCells="1" selectUnlockedCells="1"/>
  <mergeCells count="28">
    <mergeCell ref="A1:O1"/>
    <mergeCell ref="A2:O2"/>
    <mergeCell ref="O3:O4"/>
    <mergeCell ref="A3:A4"/>
    <mergeCell ref="B3:B4"/>
    <mergeCell ref="D3:D4"/>
    <mergeCell ref="K3:K4"/>
    <mergeCell ref="L3:L4"/>
    <mergeCell ref="Q3:Q4"/>
    <mergeCell ref="P3:P4"/>
    <mergeCell ref="R3:R4"/>
    <mergeCell ref="N11:Q11"/>
    <mergeCell ref="F16:G16"/>
    <mergeCell ref="A21:B21"/>
    <mergeCell ref="A13:O13"/>
    <mergeCell ref="M3:M4"/>
    <mergeCell ref="N3:N4"/>
    <mergeCell ref="A22:O22"/>
    <mergeCell ref="A12:O12"/>
    <mergeCell ref="A14:O14"/>
    <mergeCell ref="D19:F19"/>
    <mergeCell ref="D21:G21"/>
    <mergeCell ref="F15:G15"/>
    <mergeCell ref="A19:B19"/>
    <mergeCell ref="E3:E4"/>
    <mergeCell ref="F3:F4"/>
    <mergeCell ref="G3:I3"/>
    <mergeCell ref="J3:J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2026-09-02T05:30:04Z</dcterms:modified>
</cp:coreProperties>
</file>