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<sst xmlns="http://schemas.openxmlformats.org/spreadsheetml/2006/main" count="53" uniqueCount="40">
  <si>
    <t xml:space="preserve">Обоснование начальной (максимальной) цены контракта на поставку знаков пожарной безопасности 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</si>
  <si>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</si>
  <si>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</si>
  <si>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</si>
  <si>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</si>
  <si>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</si>
  <si>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</si>
  <si>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</si>
  <si>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</si>
  <si>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</si>
  <si>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</si>
  <si>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</si>
  <si>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</si>
  <si>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</si>
  <si>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</si>
  <si>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</si>
  <si>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</si>
  <si>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</si>
  <si>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</si>
  <si>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02-30/768 от 25.05.2026</t>
  </si>
  <si>
    <t xml:space="preserve">цена источника 2 Вх. №02-30/769 от 25.05.2026</t>
  </si>
  <si>
    <t xml:space="preserve">цена источника 3 Вх. №02-30/770 от 25.05.2026</t>
  </si>
  <si>
    <r>
      <rPr>
        <sz val="20"/>
        <color rgb="FF000000"/>
        <rFont val="Times New Roman"/>
        <family val="1"/>
        <charset val="128"/>
      </rPr>
      <t xml:space="preserve">Знак ФЭС E11. Направление к эвакуационному выходу прямо
</t>
    </r>
  </si>
  <si>
    <t xml:space="preserve">22.29.22.000</t>
  </si>
  <si>
    <t xml:space="preserve">шт</t>
  </si>
  <si>
    <t xml:space="preserve">Знак ФЭС Е13. Направление к эвакуационному выходу по лестнице вниз</t>
  </si>
  <si>
    <t xml:space="preserve">Знак ФЭС Е14. Направление к эвакуационному выходу по лестнице вниз</t>
  </si>
  <si>
    <r>
      <rPr>
        <sz val="20"/>
        <color rgb="FF000000"/>
        <rFont val="Times New Roman"/>
        <family val="1"/>
        <charset val="128"/>
      </rPr>
      <t xml:space="preserve">Знак ФЭС Е15. Направление к эвакуационному выходу по лестнице вверх
</t>
    </r>
  </si>
  <si>
    <t xml:space="preserve">Знак ФЭС Е16. Направление к эвакуационному выходу по лестнице вверх</t>
  </si>
  <si>
    <t xml:space="preserve">Знак ФЭС F09 Пожарный гидрант</t>
  </si>
  <si>
    <t xml:space="preserve">Знак ФЭС F11 Звуковой оповещатель пожарной тревоги</t>
  </si>
  <si>
    <t xml:space="preserve">Двусторонний скотч </t>
  </si>
  <si>
    <t xml:space="preserve">22.29.21.000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</si>
  <si>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</si>
  <si>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</si>
  <si>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</si>
  <si>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04.06.2026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</si>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</sst>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руб.-419];[RED]\-#,##0.00\ [$руб.-419]"/>
    <numFmt numFmtId="166" formatCode="dd/mm/yy"/>
    <numFmt numFmtId="167" formatCode="#,##0.00"/>
    <numFmt numFmtId="168" formatCode="#,##0.00&quot;   &quot;;\-#,##0.00&quot;   &quot;"/>
    <numFmt numFmtId="169" formatCode="0.00%"/>
    <numFmt numFmtId="170" formatCode="#,##0.00&quot;р.&quot;;\-#,##0.00&quot;р.&quot;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0"/>
      <color rgb="FF000000"/>
      <name val="Times New Roman"/>
      <family val="1"/>
      <charset val="128"/>
    </font>
    <font>
      <sz val="20"/>
      <name val="arial"/>
      <family val="1"/>
      <charset val="1"/>
    </font>
    <font>
      <sz val="20"/>
      <color rgb="FF000000"/>
      <name val="Calibri"/>
      <family val="2"/>
      <charset val="1"/>
    </font>
    <font>
      <b val="true"/>
      <u val="single"/>
      <sz val="2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Cambria Math"/>
      <family val="0"/>
    </font>
    <font>
      <sz val="5"/>
      <color rgb="FF000000"/>
      <name val="Times New Roman"/>
      <family val="0"/>
    </font>
    <font>
      <sz val="11"/>
      <color rgb="FF000000"/>
      <name val="Cambria Math"/>
      <family val="0"/>
    </font>
    <font>
      <sz val="11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1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609120</xdr:colOff>
      <xdr:row>6</xdr:row>
      <xdr:rowOff>48600</xdr:rowOff>
    </xdr:from>
    <xdr:to>
      <xdr:col>6</xdr:col>
      <xdr:colOff>409680</xdr:colOff>
      <xdr:row>6</xdr:row>
      <xdr:rowOff>1772640</xdr:rowOff>
    </xdr:to>
    <xdr:sp>
      <xdr:nvSpPr>
        <xdr:cNvPr id="1" name="TextBox 1"/>
        <xdr:cNvSpPr/>
      </xdr:nvSpPr>
      <xdr:spPr>
        <a:xfrm>
          <a:off x="6292440" y="2598840"/>
          <a:ext cx="4436640" cy="1724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𝜎= √(( ∑2_(𝑖=1)^𝑛▒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(ц_𝑖  − ⟨ц⟩)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45360</xdr:colOff>
      <xdr:row>6</xdr:row>
      <xdr:rowOff>72000</xdr:rowOff>
    </xdr:from>
    <xdr:to>
      <xdr:col>3</xdr:col>
      <xdr:colOff>222480</xdr:colOff>
      <xdr:row>6</xdr:row>
      <xdr:rowOff>1796040</xdr:rowOff>
    </xdr:to>
    <xdr:sp>
      <xdr:nvSpPr>
        <xdr:cNvPr id="2" name="TextBox 2"/>
        <xdr:cNvSpPr/>
      </xdr:nvSpPr>
      <xdr:spPr>
        <a:xfrm>
          <a:off x="45360" y="2622240"/>
          <a:ext cx="5860440" cy="1724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^рын=𝑣/𝑛×∑_(𝑖=1)^𝑛▒ц_𝑖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𝑣 "– количество (объем) закупаемого товара;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𝑛 "– количество значений, используемых в расчете;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𝑖 "– номер источника ценовой информации;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ц_𝑖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"– цена единицы товара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6</xdr:col>
      <xdr:colOff>411120</xdr:colOff>
      <xdr:row>6</xdr:row>
      <xdr:rowOff>25920</xdr:rowOff>
    </xdr:from>
    <xdr:to>
      <xdr:col>8</xdr:col>
      <xdr:colOff>1126440</xdr:colOff>
      <xdr:row>6</xdr:row>
      <xdr:rowOff>1749960</xdr:rowOff>
    </xdr:to>
    <xdr:sp>
      <xdr:nvSpPr>
        <xdr:cNvPr id="3" name="TextBox 3"/>
        <xdr:cNvSpPr/>
      </xdr:nvSpPr>
      <xdr:spPr>
        <a:xfrm>
          <a:off x="10730520" y="2576160"/>
          <a:ext cx="5244840" cy="1724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rgbClr val="000000"/>
              </a:solidFill>
              <a:effectLst/>
              <a:uFillTx/>
              <a:latin typeface="Times New Roman"/>
              <a:ea typeface="DejaVu Sans"/>
            </a:rPr>
            <a:t>Коэффициент вариации: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2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𝑉=𝜎/⟨ц⟩ 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⟨ц⟩" – среднее арифметическое всех цен;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Cambria Math"/>
              <a:ea typeface="Cambria Math"/>
            </a:rPr>
            <a:t>𝜎" – cреднее квадратичное отклонение</a:t>
          </a:r>
          <a:r>
            <a:rPr lang="ru-RU" sz="1100" b="0" u="none" strike="noStrike">
              <a:solidFill>
                <a:srgbClr val="000000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2" colorId="64" zoomScale="60" zoomScaleNormal="60" zoomScalePageLayoutView="100" workbookViewId="0">
      <selection pane="topLeft" activeCell="D17" activeCellId="0" sqref="D17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2" width="72.98"/>
    <col collapsed="false" customWidth="true" hidden="true" outlineLevel="0" max="3" min="3" style="2" width="3.92"/>
    <col collapsed="false" customWidth="true" hidden="false" outlineLevel="0" max="4" min="4" style="2" width="24.31"/>
    <col collapsed="false" customWidth="true" hidden="false" outlineLevel="0" max="5" min="5" style="2" width="18.52"/>
    <col collapsed="false" customWidth="true" hidden="false" outlineLevel="0" max="6" min="6" style="2" width="22.95"/>
    <col collapsed="false" customWidth="true" hidden="false" outlineLevel="0" max="7" min="7" style="2" width="31.99"/>
    <col collapsed="false" customWidth="true" hidden="false" outlineLevel="0" max="8" min="8" style="2" width="32.27"/>
    <col collapsed="false" customWidth="true" hidden="false" outlineLevel="0" max="9" min="9" style="2" width="32.34"/>
    <col collapsed="false" customWidth="true" hidden="false" outlineLevel="0" max="10" min="10" style="2" width="19.79"/>
    <col collapsed="false" customWidth="true" hidden="false" outlineLevel="0" max="11" min="11" style="2" width="20.43"/>
    <col collapsed="false" customWidth="true" hidden="false" outlineLevel="0" max="12" min="12" style="2" width="17.46"/>
    <col collapsed="false" customWidth="true" hidden="false" outlineLevel="0" max="13" min="13" style="2" width="15.45"/>
    <col collapsed="false" customWidth="true" hidden="false" outlineLevel="0" max="14" min="14" style="2" width="19.48"/>
    <col collapsed="false" customWidth="true" hidden="false" outlineLevel="0" max="15" min="15" style="2" width="25.39"/>
    <col collapsed="false" customWidth="true" hidden="false" outlineLevel="0" max="16" min="16" style="2" width="23.94"/>
    <col collapsed="false" customWidth="true" hidden="false" outlineLevel="0" max="21" min="17" style="2" width="11.96"/>
    <col collapsed="false" customWidth="true" hidden="false" outlineLevel="0" max="22" min="22" style="3" width="11.96"/>
    <col collapsed="false" customWidth="true" hidden="false" outlineLevel="0" max="1024" min="23" style="2" width="11.96"/>
  </cols>
  <sheetData>
    <row r="1" customFormat="false" ht="19.5" hidden="false" customHeight="true" outlineLevel="0" collapsed="false"/>
    <row r="2" customFormat="false" ht="33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customFormat="false" ht="19.5" hidden="false" customHeight="true" outlineLevel="0" collapsed="false">
      <c r="A3" s="6" t="s">
        <v>1</v>
      </c>
      <c r="B3" s="6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5"/>
      <c r="O3" s="5"/>
    </row>
    <row r="4" customFormat="false" ht="33.25" hidden="false" customHeight="true" outlineLevel="0" collapsed="false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</row>
    <row r="5" customFormat="false" ht="18.1" hidden="false" customHeight="false" outlineLevel="0" collapsed="false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"/>
      <c r="O5" s="5"/>
    </row>
    <row r="6" customFormat="false" ht="77.3" hidden="false" customHeight="true" outlineLevel="0" collapsed="false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45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27.95" hidden="false" customHeight="true" outlineLevel="0" collapsed="false">
      <c r="A8" s="10" t="s">
        <v>7</v>
      </c>
      <c r="B8" s="10" t="s">
        <v>8</v>
      </c>
      <c r="C8" s="10"/>
      <c r="D8" s="10" t="s">
        <v>9</v>
      </c>
      <c r="E8" s="10" t="s">
        <v>10</v>
      </c>
      <c r="F8" s="10" t="s">
        <v>11</v>
      </c>
      <c r="G8" s="11" t="s">
        <v>12</v>
      </c>
      <c r="H8" s="11"/>
      <c r="I8" s="11"/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2" t="s">
        <v>18</v>
      </c>
      <c r="P8" s="3"/>
      <c r="R8" s="3"/>
    </row>
    <row r="9" customFormat="false" ht="89.55" hidden="false" customHeight="true" outlineLevel="0" collapsed="false">
      <c r="A9" s="10"/>
      <c r="B9" s="10"/>
      <c r="C9" s="10"/>
      <c r="D9" s="10"/>
      <c r="E9" s="10"/>
      <c r="F9" s="10"/>
      <c r="G9" s="10" t="s">
        <v>19</v>
      </c>
      <c r="H9" s="10" t="s">
        <v>20</v>
      </c>
      <c r="I9" s="10" t="s">
        <v>21</v>
      </c>
      <c r="J9" s="10"/>
      <c r="K9" s="10"/>
      <c r="L9" s="10"/>
      <c r="M9" s="10"/>
      <c r="N9" s="10"/>
      <c r="O9" s="12"/>
      <c r="P9" s="3"/>
      <c r="R9" s="3"/>
    </row>
    <row r="10" customFormat="false" ht="89.55" hidden="false" customHeight="true" outlineLevel="0" collapsed="false">
      <c r="A10" s="10" t="n">
        <v>1</v>
      </c>
      <c r="B10" s="13" t="s">
        <v>22</v>
      </c>
      <c r="C10" s="10"/>
      <c r="D10" s="14" t="s">
        <v>23</v>
      </c>
      <c r="E10" s="10" t="s">
        <v>24</v>
      </c>
      <c r="F10" s="10" t="n">
        <v>30</v>
      </c>
      <c r="G10" s="15" t="n">
        <v>290</v>
      </c>
      <c r="H10" s="15" t="n">
        <v>295</v>
      </c>
      <c r="I10" s="15" t="n">
        <v>300</v>
      </c>
      <c r="J10" s="16" t="n">
        <f aca="false">ROUND(((G10+H10+I10)/3),2)</f>
        <v>295</v>
      </c>
      <c r="K10" s="17" t="n">
        <f aca="false">SQRT(((POWER(G10-J10,2)+POWER(H10-J10,2)+POWER(I10-J10,2))/2))/J10</f>
        <v>0.0169491525423729</v>
      </c>
      <c r="L10" s="15" t="n">
        <f aca="false">J10</f>
        <v>295</v>
      </c>
      <c r="M10" s="15" t="n">
        <f aca="false">MIN(G10:I10)</f>
        <v>290</v>
      </c>
      <c r="N10" s="15" t="n">
        <f aca="false">L10*F10</f>
        <v>8850</v>
      </c>
      <c r="O10" s="18" t="n">
        <f aca="false">M10*F10</f>
        <v>8700</v>
      </c>
      <c r="R10" s="3"/>
    </row>
    <row r="11" customFormat="false" ht="89.55" hidden="false" customHeight="true" outlineLevel="0" collapsed="false">
      <c r="A11" s="10" t="n">
        <v>2</v>
      </c>
      <c r="B11" s="13" t="s">
        <v>25</v>
      </c>
      <c r="C11" s="10"/>
      <c r="D11" s="14" t="s">
        <v>23</v>
      </c>
      <c r="E11" s="10" t="s">
        <v>24</v>
      </c>
      <c r="F11" s="10" t="n">
        <v>18</v>
      </c>
      <c r="G11" s="15" t="n">
        <v>310</v>
      </c>
      <c r="H11" s="15" t="n">
        <v>300</v>
      </c>
      <c r="I11" s="15" t="n">
        <v>305</v>
      </c>
      <c r="J11" s="16" t="n">
        <f aca="false">ROUND(((G11+H11+I11)/3),2)</f>
        <v>305</v>
      </c>
      <c r="K11" s="17" t="n">
        <f aca="false">SQRT(((POWER(G11-J11,2)+POWER(H11-J11,2)+POWER(I11-J11,2))/2))/J11</f>
        <v>0.0163934426229508</v>
      </c>
      <c r="L11" s="15" t="n">
        <f aca="false">J11</f>
        <v>305</v>
      </c>
      <c r="M11" s="15" t="n">
        <f aca="false">MIN(G11:I11)</f>
        <v>300</v>
      </c>
      <c r="N11" s="15" t="n">
        <f aca="false">L11*F11</f>
        <v>5490</v>
      </c>
      <c r="O11" s="18" t="n">
        <f aca="false">M11*F11</f>
        <v>5400</v>
      </c>
      <c r="R11" s="3"/>
    </row>
    <row r="12" customFormat="false" ht="89.55" hidden="false" customHeight="true" outlineLevel="0" collapsed="false">
      <c r="A12" s="10" t="n">
        <v>3</v>
      </c>
      <c r="B12" s="13" t="s">
        <v>26</v>
      </c>
      <c r="C12" s="10"/>
      <c r="D12" s="14" t="s">
        <v>23</v>
      </c>
      <c r="E12" s="10" t="s">
        <v>24</v>
      </c>
      <c r="F12" s="10" t="n">
        <v>18</v>
      </c>
      <c r="G12" s="15" t="n">
        <v>305</v>
      </c>
      <c r="H12" s="15" t="n">
        <v>310</v>
      </c>
      <c r="I12" s="15" t="n">
        <v>300</v>
      </c>
      <c r="J12" s="16" t="n">
        <f aca="false">ROUND(((G12+H12+I12)/3),2)</f>
        <v>305</v>
      </c>
      <c r="K12" s="17" t="n">
        <f aca="false">SQRT(((POWER(G12-J12,2)+POWER(H12-J12,2)+POWER(I12-J12,2))/2))/J12</f>
        <v>0.0163934426229508</v>
      </c>
      <c r="L12" s="15" t="n">
        <f aca="false">J12</f>
        <v>305</v>
      </c>
      <c r="M12" s="15" t="n">
        <f aca="false">MIN(G12:I12)</f>
        <v>300</v>
      </c>
      <c r="N12" s="15" t="n">
        <f aca="false">L12*F12</f>
        <v>5490</v>
      </c>
      <c r="O12" s="18" t="n">
        <f aca="false">M12*F12</f>
        <v>5400</v>
      </c>
      <c r="R12" s="3"/>
    </row>
    <row r="13" customFormat="false" ht="89.55" hidden="false" customHeight="true" outlineLevel="0" collapsed="false">
      <c r="A13" s="10" t="n">
        <v>4</v>
      </c>
      <c r="B13" s="13" t="s">
        <v>27</v>
      </c>
      <c r="C13" s="10"/>
      <c r="D13" s="14" t="s">
        <v>23</v>
      </c>
      <c r="E13" s="10" t="s">
        <v>24</v>
      </c>
      <c r="F13" s="10" t="n">
        <v>6</v>
      </c>
      <c r="G13" s="15" t="n">
        <v>290</v>
      </c>
      <c r="H13" s="15" t="n">
        <v>295</v>
      </c>
      <c r="I13" s="15" t="n">
        <v>300</v>
      </c>
      <c r="J13" s="16" t="n">
        <f aca="false">ROUND(((G13+H13+I13)/3),2)</f>
        <v>295</v>
      </c>
      <c r="K13" s="17" t="n">
        <f aca="false">SQRT(((POWER(G13-J13,2)+POWER(H13-J13,2)+POWER(I13-J13,2))/2))/J13</f>
        <v>0.0169491525423729</v>
      </c>
      <c r="L13" s="15" t="n">
        <f aca="false">J13</f>
        <v>295</v>
      </c>
      <c r="M13" s="15" t="n">
        <f aca="false">MIN(G13:I13)</f>
        <v>290</v>
      </c>
      <c r="N13" s="15" t="n">
        <f aca="false">L13*F13</f>
        <v>1770</v>
      </c>
      <c r="O13" s="18" t="n">
        <f aca="false">M13*F13</f>
        <v>1740</v>
      </c>
      <c r="R13" s="3"/>
    </row>
    <row r="14" customFormat="false" ht="89.55" hidden="false" customHeight="true" outlineLevel="0" collapsed="false">
      <c r="A14" s="10" t="n">
        <v>5</v>
      </c>
      <c r="B14" s="13" t="s">
        <v>28</v>
      </c>
      <c r="C14" s="10"/>
      <c r="D14" s="14" t="s">
        <v>23</v>
      </c>
      <c r="E14" s="10" t="s">
        <v>24</v>
      </c>
      <c r="F14" s="10" t="n">
        <v>6</v>
      </c>
      <c r="G14" s="15" t="n">
        <v>310</v>
      </c>
      <c r="H14" s="15" t="n">
        <v>300</v>
      </c>
      <c r="I14" s="15" t="n">
        <v>305</v>
      </c>
      <c r="J14" s="16" t="n">
        <f aca="false">ROUND(((G14+H14+I14)/3),2)</f>
        <v>305</v>
      </c>
      <c r="K14" s="17" t="n">
        <f aca="false">SQRT(((POWER(G14-J14,2)+POWER(H14-J14,2)+POWER(I14-J14,2))/2))/J14</f>
        <v>0.0163934426229508</v>
      </c>
      <c r="L14" s="15" t="n">
        <f aca="false">J14</f>
        <v>305</v>
      </c>
      <c r="M14" s="15" t="n">
        <f aca="false">MIN(G14:I14)</f>
        <v>300</v>
      </c>
      <c r="N14" s="15" t="n">
        <f aca="false">L14*F14</f>
        <v>1830</v>
      </c>
      <c r="O14" s="18" t="n">
        <f aca="false">M14*F14</f>
        <v>1800</v>
      </c>
      <c r="R14" s="3"/>
    </row>
    <row r="15" customFormat="false" ht="89.55" hidden="false" customHeight="true" outlineLevel="0" collapsed="false">
      <c r="A15" s="10" t="n">
        <v>6</v>
      </c>
      <c r="B15" s="13" t="s">
        <v>29</v>
      </c>
      <c r="C15" s="10"/>
      <c r="D15" s="14" t="s">
        <v>23</v>
      </c>
      <c r="E15" s="10" t="s">
        <v>24</v>
      </c>
      <c r="F15" s="10" t="n">
        <v>7</v>
      </c>
      <c r="G15" s="15" t="n">
        <v>345</v>
      </c>
      <c r="H15" s="15" t="n">
        <v>350</v>
      </c>
      <c r="I15" s="15" t="n">
        <v>340</v>
      </c>
      <c r="J15" s="16" t="n">
        <f aca="false">ROUND(((G15+H15+I15)/3),2)</f>
        <v>345</v>
      </c>
      <c r="K15" s="17" t="n">
        <f aca="false">SQRT(((POWER(G15-J15,2)+POWER(H15-J15,2)+POWER(I15-J15,2))/2))/J15</f>
        <v>0.0144927536231884</v>
      </c>
      <c r="L15" s="15" t="n">
        <f aca="false">J15</f>
        <v>345</v>
      </c>
      <c r="M15" s="15" t="n">
        <f aca="false">MIN(G15:I15)</f>
        <v>340</v>
      </c>
      <c r="N15" s="15" t="n">
        <f aca="false">L15*F15</f>
        <v>2415</v>
      </c>
      <c r="O15" s="18" t="n">
        <f aca="false">M15*F15</f>
        <v>2380</v>
      </c>
      <c r="R15" s="3"/>
    </row>
    <row r="16" customFormat="false" ht="89.55" hidden="false" customHeight="true" outlineLevel="0" collapsed="false">
      <c r="A16" s="10" t="n">
        <v>7</v>
      </c>
      <c r="B16" s="13" t="s">
        <v>30</v>
      </c>
      <c r="C16" s="10"/>
      <c r="D16" s="14" t="s">
        <v>23</v>
      </c>
      <c r="E16" s="10" t="s">
        <v>24</v>
      </c>
      <c r="F16" s="10" t="n">
        <v>50</v>
      </c>
      <c r="G16" s="15" t="n">
        <v>150</v>
      </c>
      <c r="H16" s="15" t="n">
        <v>155</v>
      </c>
      <c r="I16" s="15" t="n">
        <v>160</v>
      </c>
      <c r="J16" s="16" t="n">
        <f aca="false">ROUND(((G16+H16+I16)/3),2)</f>
        <v>155</v>
      </c>
      <c r="K16" s="17" t="n">
        <f aca="false">SQRT(((POWER(G16-J16,2)+POWER(H16-J16,2)+POWER(I16-J16,2))/2))/J16</f>
        <v>0.032258064516129</v>
      </c>
      <c r="L16" s="15" t="n">
        <f aca="false">J16</f>
        <v>155</v>
      </c>
      <c r="M16" s="15" t="n">
        <f aca="false">MIN(G16:I16)</f>
        <v>150</v>
      </c>
      <c r="N16" s="15" t="n">
        <f aca="false">L16*F16</f>
        <v>7750</v>
      </c>
      <c r="O16" s="18" t="n">
        <f aca="false">M16*F16</f>
        <v>7500</v>
      </c>
      <c r="R16" s="3"/>
    </row>
    <row r="17" customFormat="false" ht="89.55" hidden="false" customHeight="true" outlineLevel="0" collapsed="false">
      <c r="A17" s="10" t="n">
        <v>8</v>
      </c>
      <c r="B17" s="13" t="s">
        <v>31</v>
      </c>
      <c r="C17" s="10"/>
      <c r="D17" s="19" t="s">
        <v>32</v>
      </c>
      <c r="E17" s="10" t="s">
        <v>24</v>
      </c>
      <c r="F17" s="10" t="n">
        <v>5</v>
      </c>
      <c r="G17" s="15" t="n">
        <v>420</v>
      </c>
      <c r="H17" s="15" t="n">
        <v>413</v>
      </c>
      <c r="I17" s="15" t="n">
        <v>415</v>
      </c>
      <c r="J17" s="16" t="n">
        <f aca="false">ROUND(((G17+H17+I17)/3),2)</f>
        <v>416</v>
      </c>
      <c r="K17" s="17" t="n">
        <f aca="false">SQRT(((POWER(G17-J17,2)+POWER(H17-J17,2)+POWER(I17-J17,2))/2))/J17</f>
        <v>0.00866719056601921</v>
      </c>
      <c r="L17" s="15" t="n">
        <f aca="false">J17</f>
        <v>416</v>
      </c>
      <c r="M17" s="15" t="n">
        <f aca="false">MIN(G17:I17)</f>
        <v>413</v>
      </c>
      <c r="N17" s="15" t="n">
        <f aca="false">L17*F17</f>
        <v>2080</v>
      </c>
      <c r="O17" s="18" t="n">
        <f aca="false">M17*F17</f>
        <v>2065</v>
      </c>
      <c r="R17" s="3"/>
    </row>
    <row r="18" customFormat="false" ht="31.2" hidden="false" customHeight="true" outlineLevel="0" collapsed="false">
      <c r="A18" s="20" t="s">
        <v>33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 t="e">
        <f aca="false">#ref!</f>
        <v>#NAME?</v>
      </c>
      <c r="N18" s="21" t="n">
        <f aca="false">N10+N11+N12+N13+N14+N15+N16+N17</f>
        <v>35675</v>
      </c>
      <c r="O18" s="22" t="n">
        <f aca="false">O10+O11+O12+O13+O14+O15+O16+O17</f>
        <v>34985</v>
      </c>
    </row>
    <row r="19" customFormat="false" ht="24.45" hidden="false" customHeight="true" outlineLevel="0" collapsed="false">
      <c r="A19" s="23" t="s">
        <v>34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24.45" hidden="false" customHeight="false" outlineLevel="0" collapsed="false">
      <c r="A20" s="24" t="n">
        <f aca="false">N18</f>
        <v>35675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customFormat="false" ht="24.45" hidden="false" customHeight="true" outlineLevel="0" collapsed="false">
      <c r="A21" s="25" t="s">
        <v>35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customFormat="false" ht="24.45" hidden="false" customHeight="false" outlineLevel="0" collapsed="false">
      <c r="A22" s="26" t="n">
        <f aca="false">O18</f>
        <v>34985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customFormat="false" ht="37.3" hidden="false" customHeight="true" outlineLevel="0" collapsed="false">
      <c r="A23" s="27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customFormat="false" ht="15" hidden="false" customHeight="true" outlineLevel="0" collapsed="false">
      <c r="A24" s="27" t="s">
        <v>37</v>
      </c>
      <c r="B24" s="27"/>
      <c r="C24" s="27"/>
    </row>
    <row r="25" customFormat="false" ht="15" hidden="false" customHeight="true" outlineLevel="0" collapsed="false">
      <c r="A25" s="28"/>
      <c r="B25" s="28"/>
      <c r="C25" s="28"/>
      <c r="D25" s="28"/>
    </row>
    <row r="26" customFormat="false" ht="15" hidden="false" customHeight="true" outlineLevel="0" collapsed="false">
      <c r="A26" s="29" t="s">
        <v>38</v>
      </c>
      <c r="B26" s="29"/>
      <c r="C26" s="29"/>
      <c r="D26" s="29"/>
    </row>
    <row r="27" customFormat="false" ht="15" hidden="false" customHeight="true" outlineLevel="0" collapsed="false">
      <c r="A27" s="28" t="s">
        <v>39</v>
      </c>
      <c r="B27" s="28"/>
      <c r="C27" s="28"/>
      <c r="D27" s="28"/>
    </row>
    <row r="63" customFormat="false" ht="38.1" hidden="false" customHeight="true" outlineLevel="0" collapsed="false"/>
    <row r="64" customFormat="false" ht="38.1" hidden="false" customHeight="true" outlineLevel="0" collapsed="false"/>
    <row r="65" customFormat="false" ht="38.1" hidden="false" customHeight="true" outlineLevel="0" collapsed="false"/>
    <row r="66" customFormat="false" ht="38.1" hidden="false" customHeight="true" outlineLevel="0" collapsed="false"/>
    <row r="67" customFormat="false" ht="38.1" hidden="false" customHeight="true" outlineLevel="0" collapsed="false"/>
    <row r="68" customFormat="false" ht="38.1" hidden="false" customHeight="true" outlineLevel="0" collapsed="false"/>
    <row r="69" customFormat="false" ht="38.1" hidden="false" customHeight="true" outlineLevel="0" collapsed="false"/>
    <row r="70" customFormat="false" ht="38.1" hidden="false" customHeight="true" outlineLevel="0" collapsed="false"/>
    <row r="71" customFormat="false" ht="38.1" hidden="false" customHeight="true" outlineLevel="0" collapsed="false"/>
    <row r="72" customFormat="false" ht="38.1" hidden="false" customHeight="true" outlineLevel="0" collapsed="false"/>
    <row r="73" customFormat="false" ht="38.1" hidden="false" customHeight="true" outlineLevel="0" collapsed="false"/>
    <row r="74" customFormat="false" ht="38.1" hidden="false" customHeight="true" outlineLevel="0" collapsed="false"/>
    <row r="75" customFormat="false" ht="38.1" hidden="false" customHeight="true" outlineLevel="0" collapsed="false"/>
    <row r="76" customFormat="false" ht="38.1" hidden="false" customHeight="true" outlineLevel="0" collapsed="false"/>
    <row r="77" customFormat="false" ht="38.1" hidden="false" customHeight="true" outlineLevel="0" collapsed="false"/>
    <row r="78" customFormat="false" ht="38.1" hidden="false" customHeight="true" outlineLevel="0" collapsed="false"/>
    <row r="79" customFormat="false" ht="38.1" hidden="false" customHeight="true" outlineLevel="0" collapsed="false"/>
    <row r="80" customFormat="false" ht="38.1" hidden="false" customHeight="true" outlineLevel="0" collapsed="false"/>
    <row r="81" customFormat="false" ht="38.1" hidden="false" customHeight="true" outlineLevel="0" collapsed="false"/>
    <row r="82" customFormat="false" ht="38.1" hidden="false" customHeight="true" outlineLevel="0" collapsed="false"/>
    <row r="83" customFormat="false" ht="38.1" hidden="false" customHeight="true" outlineLevel="0" collapsed="false"/>
    <row r="84" customFormat="false" ht="38.1" hidden="false" customHeight="true" outlineLevel="0" collapsed="false"/>
    <row r="85" customFormat="false" ht="38.1" hidden="false" customHeight="true" outlineLevel="0" collapsed="false"/>
    <row r="86" customFormat="false" ht="38.1" hidden="false" customHeight="true" outlineLevel="0" collapsed="false"/>
    <row r="87" customFormat="false" ht="38.1" hidden="false" customHeight="true" outlineLevel="0" collapsed="false"/>
    <row r="88" customFormat="false" ht="38.1" hidden="false" customHeight="true" outlineLevel="0" collapsed="false"/>
    <row r="89" customFormat="false" ht="38.1" hidden="false" customHeight="true" outlineLevel="0" collapsed="false"/>
    <row r="90" customFormat="false" ht="38.1" hidden="false" customHeight="true" outlineLevel="0" collapsed="false"/>
    <row r="91" customFormat="false" ht="38.1" hidden="false" customHeight="true" outlineLevel="0" collapsed="false"/>
    <row r="92" customFormat="false" ht="38.1" hidden="false" customHeight="true" outlineLevel="0" collapsed="false"/>
    <row r="93" customFormat="false" ht="38.1" hidden="false" customHeight="true" outlineLevel="0" collapsed="false"/>
    <row r="94" customFormat="false" ht="38.1" hidden="false" customHeight="true" outlineLevel="0" collapsed="false"/>
    <row r="95" customFormat="false" ht="38.1" hidden="false" customHeight="true" outlineLevel="0" collapsed="false"/>
    <row r="96" customFormat="false" ht="38.1" hidden="false" customHeight="true" outlineLevel="0" collapsed="false"/>
    <row r="97" customFormat="false" ht="38.1" hidden="false" customHeight="true" outlineLevel="0" collapsed="false"/>
    <row r="98" customFormat="false" ht="38.1" hidden="false" customHeight="true" outlineLevel="0" collapsed="false"/>
    <row r="99" customFormat="false" ht="38.1" hidden="false" customHeight="true" outlineLevel="0" collapsed="false"/>
    <row r="100" customFormat="false" ht="38.1" hidden="false" customHeight="true" outlineLevel="0" collapsed="false"/>
    <row r="101" customFormat="false" ht="38.1" hidden="false" customHeight="true" outlineLevel="0" collapsed="false"/>
    <row r="102" customFormat="false" ht="38.1" hidden="false" customHeight="true" outlineLevel="0" collapsed="false"/>
    <row r="103" customFormat="false" ht="38.1" hidden="false" customHeight="true" outlineLevel="0" collapsed="false"/>
    <row r="104" customFormat="false" ht="38.1" hidden="false" customHeight="true" outlineLevel="0" collapsed="false"/>
    <row r="105" customFormat="false" ht="38.1" hidden="false" customHeight="true" outlineLevel="0" collapsed="false"/>
    <row r="106" customFormat="false" ht="38.1" hidden="false" customHeight="true" outlineLevel="0" collapsed="false"/>
    <row r="107" customFormat="false" ht="38.1" hidden="false" customHeight="true" outlineLevel="0" collapsed="false"/>
    <row r="108" customFormat="false" ht="38.1" hidden="false" customHeight="true" outlineLevel="0" collapsed="false"/>
    <row r="109" customFormat="false" ht="38.1" hidden="false" customHeight="true" outlineLevel="0" collapsed="false"/>
    <row r="110" customFormat="false" ht="38.1" hidden="false" customHeight="true" outlineLevel="0" collapsed="false"/>
    <row r="111" customFormat="false" ht="38.1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8:M18"/>
    <mergeCell ref="A19:O19"/>
    <mergeCell ref="A20:O20"/>
    <mergeCell ref="A21:O21"/>
    <mergeCell ref="A22:O22"/>
    <mergeCell ref="A23:M23"/>
    <mergeCell ref="A24:C24"/>
    <mergeCell ref="A25:D25"/>
    <mergeCell ref="A26:D26"/>
    <mergeCell ref="A27:D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839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2026-06-05T10:28:02Z</cp:lastPrinted>
  <dcterms:modified xsi:type="dcterms:W3CDTF">2026-06-05T10:54:18Z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