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76" windowHeight="8148"/>
  </bookViews>
  <sheets>
    <sheet name="Лист1" sheetId="1" r:id="rId1"/>
  </sheets>
  <definedNames>
    <definedName name="_xlnm.Print_Area" localSheetId="0">Лист1!$A$7:$M$25</definedName>
  </definedNames>
  <calcPr calcId="152511" refMode="R1C1"/>
</workbook>
</file>

<file path=xl/calcChain.xml><?xml version="1.0" encoding="utf-8"?>
<calcChain xmlns="http://schemas.openxmlformats.org/spreadsheetml/2006/main">
  <c r="F16" i="1" l="1"/>
  <c r="M16" i="1" s="1"/>
  <c r="M20" i="1"/>
  <c r="M19" i="1"/>
  <c r="M18" i="1"/>
  <c r="M17" i="1"/>
  <c r="M15" i="1"/>
  <c r="M14" i="1"/>
  <c r="M13" i="1"/>
  <c r="M12" i="1"/>
  <c r="J14" i="1"/>
  <c r="J15" i="1"/>
  <c r="J17" i="1"/>
  <c r="J18" i="1"/>
  <c r="J19" i="1"/>
  <c r="J20" i="1"/>
  <c r="J13" i="1"/>
  <c r="K13" i="1" s="1"/>
  <c r="J12" i="1"/>
  <c r="I14" i="1"/>
  <c r="I15" i="1"/>
  <c r="I17" i="1"/>
  <c r="I18" i="1"/>
  <c r="I19" i="1"/>
  <c r="I20" i="1"/>
  <c r="I13" i="1"/>
  <c r="I12" i="1"/>
  <c r="J16" i="1" l="1"/>
  <c r="I16" i="1"/>
  <c r="K20" i="1"/>
  <c r="K18" i="1"/>
  <c r="K15" i="1"/>
  <c r="K19" i="1"/>
  <c r="L19" i="1" s="1"/>
  <c r="K17" i="1"/>
  <c r="L17" i="1" s="1"/>
  <c r="K14" i="1"/>
  <c r="M21" i="1"/>
  <c r="K12" i="1"/>
  <c r="L18" i="1"/>
  <c r="L15" i="1"/>
  <c r="L14" i="1"/>
  <c r="L13" i="1"/>
  <c r="L12" i="1"/>
  <c r="L20" i="1"/>
  <c r="K16" i="1" l="1"/>
  <c r="L16" i="1" s="1"/>
</calcChain>
</file>

<file path=xl/sharedStrings.xml><?xml version="1.0" encoding="utf-8"?>
<sst xmlns="http://schemas.openxmlformats.org/spreadsheetml/2006/main" count="53" uniqueCount="37">
  <si>
    <t>Наименование товара, работ, услуг</t>
  </si>
  <si>
    <t>Объем</t>
  </si>
  <si>
    <t>Совокупность значений</t>
  </si>
  <si>
    <t>Сред.квадр.откл. σ=</t>
  </si>
  <si>
    <t>Коэфф вариации V=</t>
  </si>
  <si>
    <t>Среднее арифметическое</t>
  </si>
  <si>
    <t>Исполнитель (ФИО/должность):</t>
  </si>
  <si>
    <t>ИТОГО:</t>
  </si>
  <si>
    <t>№№п/п</t>
  </si>
  <si>
    <t>кол-во</t>
  </si>
  <si>
    <t>Источник финансирования:</t>
  </si>
  <si>
    <t>Код ОКПД2</t>
  </si>
  <si>
    <t>УТВЕРЖДАЮ</t>
  </si>
  <si>
    <t>Сумма по наименьшему ценовому  предложению</t>
  </si>
  <si>
    <t>Директор ИГ ФИЦ Коми НЦ УрО РАН</t>
  </si>
  <si>
    <t>______________________ И.Н. Бурцев</t>
  </si>
  <si>
    <t xml:space="preserve">Определение цены контракта произведено методом сопоставимых рыночных цен (анализа рынка). Для анализа рынка использованы коммерческие предложения поставщиков (исполнителей, подрядчиков), обладающих опытом поставок соответствующих товаров, работ, услуг     </t>
  </si>
  <si>
    <t>цена за ед. изм.</t>
  </si>
  <si>
    <t>"_______"____________________ 2026 г.</t>
  </si>
  <si>
    <t>ед. изм.</t>
  </si>
  <si>
    <t>26.20.40.190</t>
  </si>
  <si>
    <t>шт.</t>
  </si>
  <si>
    <t>Видеокарта 4 ГБ DDR3</t>
  </si>
  <si>
    <t>Оперативная память 8 ГБ</t>
  </si>
  <si>
    <t>Оперативная память 8 ГБ 1600 МГц</t>
  </si>
  <si>
    <t>Блок питания</t>
  </si>
  <si>
    <t xml:space="preserve">Картридж для принтера Q 2612A </t>
  </si>
  <si>
    <t>Картридж лазерный Cactus CF361X</t>
  </si>
  <si>
    <t>Картридж лазерный Cactus CF362X</t>
  </si>
  <si>
    <t>Картридж лазерный Cactus CF363X</t>
  </si>
  <si>
    <t>Картридж лазерный Cactus CS-CF360X</t>
  </si>
  <si>
    <t>Обоснование цены контракта, заключаемого с единственным поставщиком (исполнителем, подрядчиком) на поставку комплектующих частей к офисной технике для Института геологии имени академика Н.П. Юшкина</t>
  </si>
  <si>
    <t>КП № 1 вх. № 07-12/98 от 16.03.2026 г. (исх. № 11 от 04.03.2026)</t>
  </si>
  <si>
    <t>КП № 2 вх. № 07-12/97 от 16.03.2026 г. (исх. № 16 от 04.03.2026)</t>
  </si>
  <si>
    <t>КП № 3 вх. № 07-12/96 от 16.03.2026 г. (исх. № 3 от 05.03.2026)</t>
  </si>
  <si>
    <t>26.20.22.160</t>
  </si>
  <si>
    <t>27.20.11.000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</si>
</sst>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0\ _₽"/>
  </numFmts>
  <fonts count="12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4" fontId="8" fillId="0" borderId="1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164" fontId="7" fillId="0" borderId="14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topLeftCell="A11" zoomScale="76" zoomScaleNormal="76" workbookViewId="0">
      <selection activeCell="B17" sqref="B17"/>
    </sheetView>
  </sheetViews>
  <sheetFormatPr defaultColWidth="9.109375" defaultRowHeight="13.8" x14ac:dyDescent="0.3"/>
  <cols>
    <col min="1" max="1" width="5.6640625" style="27" customWidth="1"/>
    <col min="2" max="2" width="44.33203125" style="7" customWidth="1"/>
    <col min="3" max="3" width="19" style="7" customWidth="1"/>
    <col min="4" max="4" width="13.44140625" style="7" customWidth="1"/>
    <col min="5" max="5" width="12.6640625" style="7" customWidth="1"/>
    <col min="6" max="6" width="32.5546875" style="28" customWidth="1"/>
    <col min="7" max="7" width="33.109375" style="28" customWidth="1"/>
    <col min="8" max="8" width="30.33203125" style="28" customWidth="1"/>
    <col min="9" max="9" width="23.33203125" style="28" customWidth="1"/>
    <col min="10" max="10" width="18.33203125" style="7" customWidth="1"/>
    <col min="11" max="11" width="16" style="7" customWidth="1"/>
    <col min="12" max="12" width="22.33203125" style="7" customWidth="1"/>
    <col min="13" max="13" width="23.6640625" style="28" customWidth="1"/>
    <col min="14" max="16384" width="9.109375" style="7"/>
  </cols>
  <sheetData>
    <row r="1" spans="1:13" ht="15.6" x14ac:dyDescent="0.3">
      <c r="A1" s="4"/>
      <c r="B1" s="5"/>
      <c r="C1" s="5"/>
      <c r="D1" s="5"/>
      <c r="E1" s="5"/>
      <c r="F1" s="6"/>
      <c r="G1" s="6"/>
      <c r="H1" s="6"/>
      <c r="I1" s="6"/>
      <c r="J1" s="5"/>
      <c r="K1" s="5"/>
      <c r="L1" s="5"/>
      <c r="M1" s="6"/>
    </row>
    <row r="2" spans="1:13" ht="16.8" x14ac:dyDescent="0.3">
      <c r="A2" s="4"/>
      <c r="B2" s="5"/>
      <c r="C2" s="5"/>
      <c r="D2" s="5"/>
      <c r="E2" s="5"/>
      <c r="F2" s="6"/>
      <c r="G2" s="6"/>
      <c r="H2" s="6"/>
      <c r="I2" s="6"/>
      <c r="J2" s="41" t="s">
        <v>12</v>
      </c>
      <c r="K2" s="41"/>
      <c r="L2" s="41"/>
      <c r="M2" s="6"/>
    </row>
    <row r="3" spans="1:13" ht="32.4" customHeight="1" x14ac:dyDescent="0.3">
      <c r="A3" s="4"/>
      <c r="B3" s="5"/>
      <c r="C3" s="5"/>
      <c r="D3" s="5"/>
      <c r="E3" s="5"/>
      <c r="F3" s="6"/>
      <c r="G3" s="6"/>
      <c r="H3" s="6"/>
      <c r="I3" s="6"/>
      <c r="J3" s="42" t="s">
        <v>14</v>
      </c>
      <c r="K3" s="42"/>
      <c r="L3" s="42"/>
      <c r="M3" s="6"/>
    </row>
    <row r="4" spans="1:13" ht="35.4" customHeight="1" x14ac:dyDescent="0.3">
      <c r="A4" s="4"/>
      <c r="B4" s="5"/>
      <c r="C4" s="5"/>
      <c r="D4" s="5"/>
      <c r="E4" s="5"/>
      <c r="F4" s="6"/>
      <c r="G4" s="6"/>
      <c r="H4" s="6"/>
      <c r="I4" s="6"/>
      <c r="J4" s="42" t="s">
        <v>15</v>
      </c>
      <c r="K4" s="42"/>
      <c r="L4" s="42"/>
      <c r="M4" s="6"/>
    </row>
    <row r="5" spans="1:13" ht="35.4" customHeight="1" x14ac:dyDescent="0.3">
      <c r="A5" s="4"/>
      <c r="B5" s="5"/>
      <c r="C5" s="5"/>
      <c r="D5" s="5"/>
      <c r="E5" s="5"/>
      <c r="F5" s="6"/>
      <c r="G5" s="6"/>
      <c r="H5" s="6"/>
      <c r="I5" s="6"/>
      <c r="J5" s="42" t="s">
        <v>18</v>
      </c>
      <c r="K5" s="42"/>
      <c r="L5" s="42"/>
      <c r="M5" s="6"/>
    </row>
    <row r="6" spans="1:13" ht="15.6" x14ac:dyDescent="0.3">
      <c r="A6" s="4"/>
      <c r="B6" s="5"/>
      <c r="C6" s="5"/>
      <c r="D6" s="5"/>
      <c r="E6" s="5"/>
      <c r="F6" s="6"/>
      <c r="G6" s="6"/>
      <c r="H6" s="6"/>
      <c r="I6" s="6"/>
      <c r="J6" s="5"/>
      <c r="K6" s="5"/>
      <c r="L6" s="5"/>
      <c r="M6" s="6"/>
    </row>
    <row r="7" spans="1:13" ht="60.6" customHeight="1" x14ac:dyDescent="0.3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 ht="42.6" customHeight="1" x14ac:dyDescent="0.3">
      <c r="A8" s="46" t="s">
        <v>16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</row>
    <row r="9" spans="1:13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ht="67.2" customHeight="1" x14ac:dyDescent="0.3">
      <c r="A10" s="47" t="s">
        <v>8</v>
      </c>
      <c r="B10" s="47" t="s">
        <v>0</v>
      </c>
      <c r="C10" s="48" t="s">
        <v>11</v>
      </c>
      <c r="D10" s="47" t="s">
        <v>1</v>
      </c>
      <c r="E10" s="47"/>
      <c r="F10" s="37" t="s">
        <v>32</v>
      </c>
      <c r="G10" s="37" t="s">
        <v>33</v>
      </c>
      <c r="H10" s="37" t="s">
        <v>34</v>
      </c>
      <c r="I10" s="44" t="s">
        <v>5</v>
      </c>
      <c r="J10" s="47" t="s">
        <v>3</v>
      </c>
      <c r="K10" s="47" t="s">
        <v>4</v>
      </c>
      <c r="L10" s="47" t="s">
        <v>2</v>
      </c>
      <c r="M10" s="44" t="s">
        <v>13</v>
      </c>
    </row>
    <row r="11" spans="1:13" ht="26.4" customHeight="1" x14ac:dyDescent="0.3">
      <c r="A11" s="47"/>
      <c r="B11" s="47"/>
      <c r="C11" s="48"/>
      <c r="D11" s="9" t="s">
        <v>19</v>
      </c>
      <c r="E11" s="9" t="s">
        <v>9</v>
      </c>
      <c r="F11" s="38" t="s">
        <v>17</v>
      </c>
      <c r="G11" s="37" t="s">
        <v>17</v>
      </c>
      <c r="H11" s="37" t="s">
        <v>17</v>
      </c>
      <c r="I11" s="44"/>
      <c r="J11" s="47"/>
      <c r="K11" s="47"/>
      <c r="L11" s="47"/>
      <c r="M11" s="44"/>
    </row>
    <row r="12" spans="1:13" ht="24.6" customHeight="1" x14ac:dyDescent="0.3">
      <c r="A12" s="10">
        <v>1</v>
      </c>
      <c r="B12" s="31" t="s">
        <v>22</v>
      </c>
      <c r="C12" s="29" t="s">
        <v>20</v>
      </c>
      <c r="D12" s="30" t="s">
        <v>21</v>
      </c>
      <c r="E12" s="30">
        <v>1</v>
      </c>
      <c r="F12" s="33">
        <v>5790</v>
      </c>
      <c r="G12" s="34">
        <v>5950</v>
      </c>
      <c r="H12" s="34">
        <v>6300</v>
      </c>
      <c r="I12" s="3">
        <f t="shared" ref="I12:I20" si="0">AVERAGE(F12,G12,H12)</f>
        <v>6013.333333333333</v>
      </c>
      <c r="J12" s="3">
        <f t="shared" ref="J12:J20" si="1">STDEV(F12,G12,H12)</f>
        <v>260.83200212652844</v>
      </c>
      <c r="K12" s="3">
        <f t="shared" ref="K12:K20" si="2">J12/I12*100</f>
        <v>4.3375610109733111</v>
      </c>
      <c r="L12" s="10" t="str">
        <f t="shared" ref="L12:L19" si="3">IF(K12&lt;33,"ОДНОРОДНЫЕ","НЕОДНОРОДНЫЕ")</f>
        <v>ОДНОРОДНЫЕ</v>
      </c>
      <c r="M12" s="3">
        <f t="shared" ref="M12:M20" si="4">SUM(E12*F12)</f>
        <v>5790</v>
      </c>
    </row>
    <row r="13" spans="1:13" ht="20.399999999999999" customHeight="1" x14ac:dyDescent="0.3">
      <c r="A13" s="10">
        <v>2</v>
      </c>
      <c r="B13" s="31" t="s">
        <v>24</v>
      </c>
      <c r="C13" s="29" t="s">
        <v>35</v>
      </c>
      <c r="D13" s="30" t="s">
        <v>21</v>
      </c>
      <c r="E13" s="30">
        <v>1</v>
      </c>
      <c r="F13" s="33">
        <v>2890</v>
      </c>
      <c r="G13" s="34">
        <v>2980</v>
      </c>
      <c r="H13" s="34">
        <v>3322</v>
      </c>
      <c r="I13" s="3">
        <f t="shared" si="0"/>
        <v>3064</v>
      </c>
      <c r="J13" s="3">
        <f t="shared" si="1"/>
        <v>227.92103895867095</v>
      </c>
      <c r="K13" s="3">
        <f t="shared" si="2"/>
        <v>7.4386762062229428</v>
      </c>
      <c r="L13" s="10" t="str">
        <f t="shared" si="3"/>
        <v>ОДНОРОДНЫЕ</v>
      </c>
      <c r="M13" s="3">
        <f t="shared" si="4"/>
        <v>2890</v>
      </c>
    </row>
    <row r="14" spans="1:13" ht="19.8" customHeight="1" x14ac:dyDescent="0.3">
      <c r="A14" s="10">
        <v>3</v>
      </c>
      <c r="B14" s="31" t="s">
        <v>23</v>
      </c>
      <c r="C14" s="29" t="s">
        <v>35</v>
      </c>
      <c r="D14" s="30" t="s">
        <v>21</v>
      </c>
      <c r="E14" s="30">
        <v>1</v>
      </c>
      <c r="F14" s="33">
        <v>7890</v>
      </c>
      <c r="G14" s="34">
        <v>8400</v>
      </c>
      <c r="H14" s="34">
        <v>8202</v>
      </c>
      <c r="I14" s="3">
        <f t="shared" si="0"/>
        <v>8164</v>
      </c>
      <c r="J14" s="3">
        <f t="shared" si="1"/>
        <v>257.11476036976171</v>
      </c>
      <c r="K14" s="3">
        <f t="shared" si="2"/>
        <v>3.1493723710161894</v>
      </c>
      <c r="L14" s="10" t="str">
        <f t="shared" si="3"/>
        <v>ОДНОРОДНЫЕ</v>
      </c>
      <c r="M14" s="3">
        <f t="shared" si="4"/>
        <v>7890</v>
      </c>
    </row>
    <row r="15" spans="1:13" ht="19.8" customHeight="1" x14ac:dyDescent="0.3">
      <c r="A15" s="10">
        <v>4</v>
      </c>
      <c r="B15" s="32" t="s">
        <v>25</v>
      </c>
      <c r="C15" s="29" t="s">
        <v>36</v>
      </c>
      <c r="D15" s="30" t="s">
        <v>21</v>
      </c>
      <c r="E15" s="30">
        <v>1</v>
      </c>
      <c r="F15" s="33">
        <v>1562</v>
      </c>
      <c r="G15" s="34">
        <v>1919</v>
      </c>
      <c r="H15" s="34">
        <v>1760</v>
      </c>
      <c r="I15" s="3">
        <f t="shared" si="0"/>
        <v>1747</v>
      </c>
      <c r="J15" s="3">
        <f t="shared" si="1"/>
        <v>178.85468962260956</v>
      </c>
      <c r="K15" s="3">
        <f t="shared" si="2"/>
        <v>10.237818524476792</v>
      </c>
      <c r="L15" s="10" t="str">
        <f t="shared" si="3"/>
        <v>ОДНОРОДНЫЕ</v>
      </c>
      <c r="M15" s="3">
        <f t="shared" si="4"/>
        <v>1562</v>
      </c>
    </row>
    <row r="16" spans="1:13" ht="19.8" customHeight="1" x14ac:dyDescent="0.3">
      <c r="A16" s="10">
        <v>5</v>
      </c>
      <c r="B16" s="39" t="s">
        <v>26</v>
      </c>
      <c r="C16" s="29" t="s">
        <v>20</v>
      </c>
      <c r="D16" s="30" t="s">
        <v>21</v>
      </c>
      <c r="E16" s="30">
        <v>8</v>
      </c>
      <c r="F16" s="33">
        <f>385</f>
        <v>385</v>
      </c>
      <c r="G16" s="34">
        <v>600</v>
      </c>
      <c r="H16" s="40">
        <v>750</v>
      </c>
      <c r="I16" s="3">
        <f t="shared" ref="I16" si="5">AVERAGE(F16,G16,H16)</f>
        <v>578.33333333333337</v>
      </c>
      <c r="J16" s="3">
        <f t="shared" ref="J16" si="6">STDEV(F16,G16,H16)</f>
        <v>183.46207600845827</v>
      </c>
      <c r="K16" s="3">
        <f t="shared" ref="K16" si="7">J16/I16*100</f>
        <v>31.722549165727653</v>
      </c>
      <c r="L16" s="10" t="str">
        <f t="shared" ref="L16" si="8">IF(K16&lt;33,"ОДНОРОДНЫЕ","НЕОДНОРОДНЫЕ")</f>
        <v>ОДНОРОДНЫЕ</v>
      </c>
      <c r="M16" s="3">
        <f t="shared" ref="M16" si="9">SUM(E16*F16)</f>
        <v>3080</v>
      </c>
    </row>
    <row r="17" spans="1:13" ht="19.8" customHeight="1" x14ac:dyDescent="0.3">
      <c r="A17" s="10">
        <v>6</v>
      </c>
      <c r="B17" s="32" t="s">
        <v>27</v>
      </c>
      <c r="C17" s="29" t="s">
        <v>20</v>
      </c>
      <c r="D17" s="30" t="s">
        <v>21</v>
      </c>
      <c r="E17" s="30">
        <v>1</v>
      </c>
      <c r="F17" s="33">
        <v>1957</v>
      </c>
      <c r="G17" s="34">
        <v>2340</v>
      </c>
      <c r="H17" s="34">
        <v>2890</v>
      </c>
      <c r="I17" s="3">
        <f t="shared" si="0"/>
        <v>2395.6666666666665</v>
      </c>
      <c r="J17" s="3">
        <f t="shared" si="1"/>
        <v>468.98436363415567</v>
      </c>
      <c r="K17" s="3">
        <f t="shared" si="2"/>
        <v>19.576361359433243</v>
      </c>
      <c r="L17" s="10" t="str">
        <f t="shared" si="3"/>
        <v>ОДНОРОДНЫЕ</v>
      </c>
      <c r="M17" s="3">
        <f t="shared" si="4"/>
        <v>1957</v>
      </c>
    </row>
    <row r="18" spans="1:13" ht="19.8" customHeight="1" x14ac:dyDescent="0.3">
      <c r="A18" s="10">
        <v>7</v>
      </c>
      <c r="B18" s="32" t="s">
        <v>28</v>
      </c>
      <c r="C18" s="29" t="s">
        <v>20</v>
      </c>
      <c r="D18" s="30" t="s">
        <v>21</v>
      </c>
      <c r="E18" s="30">
        <v>1</v>
      </c>
      <c r="F18" s="33">
        <v>1957</v>
      </c>
      <c r="G18" s="34">
        <v>2340</v>
      </c>
      <c r="H18" s="34">
        <v>2890</v>
      </c>
      <c r="I18" s="3">
        <f t="shared" si="0"/>
        <v>2395.6666666666665</v>
      </c>
      <c r="J18" s="3">
        <f t="shared" si="1"/>
        <v>468.98436363415567</v>
      </c>
      <c r="K18" s="3">
        <f t="shared" si="2"/>
        <v>19.576361359433243</v>
      </c>
      <c r="L18" s="10" t="str">
        <f t="shared" si="3"/>
        <v>ОДНОРОДНЫЕ</v>
      </c>
      <c r="M18" s="3">
        <f t="shared" si="4"/>
        <v>1957</v>
      </c>
    </row>
    <row r="19" spans="1:13" ht="19.8" customHeight="1" x14ac:dyDescent="0.3">
      <c r="A19" s="10">
        <v>8</v>
      </c>
      <c r="B19" s="32" t="s">
        <v>29</v>
      </c>
      <c r="C19" s="29" t="s">
        <v>20</v>
      </c>
      <c r="D19" s="30" t="s">
        <v>21</v>
      </c>
      <c r="E19" s="30">
        <v>1</v>
      </c>
      <c r="F19" s="33">
        <v>1957</v>
      </c>
      <c r="G19" s="34">
        <v>2340</v>
      </c>
      <c r="H19" s="34">
        <v>2890</v>
      </c>
      <c r="I19" s="3">
        <f t="shared" si="0"/>
        <v>2395.6666666666665</v>
      </c>
      <c r="J19" s="3">
        <f t="shared" si="1"/>
        <v>468.98436363415567</v>
      </c>
      <c r="K19" s="3">
        <f t="shared" si="2"/>
        <v>19.576361359433243</v>
      </c>
      <c r="L19" s="10" t="str">
        <f t="shared" si="3"/>
        <v>ОДНОРОДНЫЕ</v>
      </c>
      <c r="M19" s="3">
        <f t="shared" si="4"/>
        <v>1957</v>
      </c>
    </row>
    <row r="20" spans="1:13" ht="19.8" customHeight="1" x14ac:dyDescent="0.3">
      <c r="A20" s="10">
        <v>9</v>
      </c>
      <c r="B20" s="32" t="s">
        <v>30</v>
      </c>
      <c r="C20" s="1" t="s">
        <v>20</v>
      </c>
      <c r="D20" s="30" t="s">
        <v>21</v>
      </c>
      <c r="E20" s="2">
        <v>1</v>
      </c>
      <c r="F20" s="35">
        <v>2232</v>
      </c>
      <c r="G20" s="36">
        <v>2508</v>
      </c>
      <c r="H20" s="35">
        <v>2990</v>
      </c>
      <c r="I20" s="3">
        <f t="shared" si="0"/>
        <v>2576.6666666666665</v>
      </c>
      <c r="J20" s="3">
        <f t="shared" si="1"/>
        <v>383.63698118577406</v>
      </c>
      <c r="K20" s="3">
        <f t="shared" si="2"/>
        <v>14.888886721310769</v>
      </c>
      <c r="L20" s="10" t="str">
        <f t="shared" ref="L20" si="10">IF(K20&lt;33,"ОДНОРОДНЫЕ","НЕОДНОРОДНЫЕ")</f>
        <v>ОДНОРОДНЫЕ</v>
      </c>
      <c r="M20" s="3">
        <f t="shared" si="4"/>
        <v>2232</v>
      </c>
    </row>
    <row r="21" spans="1:13" ht="27" customHeight="1" x14ac:dyDescent="0.3">
      <c r="A21" s="11"/>
      <c r="B21" s="12"/>
      <c r="C21" s="12"/>
      <c r="D21" s="13"/>
      <c r="E21" s="13"/>
      <c r="F21" s="14"/>
      <c r="G21" s="14"/>
      <c r="H21" s="14"/>
      <c r="I21" s="14"/>
      <c r="J21" s="13"/>
      <c r="K21" s="13"/>
      <c r="L21" s="15" t="s">
        <v>7</v>
      </c>
      <c r="M21" s="16">
        <f>SUM(M12:M20)</f>
        <v>29315</v>
      </c>
    </row>
    <row r="22" spans="1:13" ht="18" x14ac:dyDescent="0.3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</row>
    <row r="23" spans="1:13" ht="18" x14ac:dyDescent="0.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 ht="18" x14ac:dyDescent="0.3">
      <c r="A24" s="18"/>
      <c r="B24" s="19"/>
      <c r="C24" s="19"/>
      <c r="D24" s="19"/>
      <c r="E24" s="19"/>
      <c r="F24" s="20"/>
      <c r="G24" s="20"/>
      <c r="H24" s="20"/>
      <c r="I24" s="20"/>
      <c r="J24" s="19"/>
      <c r="K24" s="19"/>
      <c r="L24" s="19"/>
      <c r="M24" s="20"/>
    </row>
    <row r="25" spans="1:13" ht="16.5" customHeight="1" x14ac:dyDescent="0.3">
      <c r="A25" s="58" t="s">
        <v>6</v>
      </c>
      <c r="B25" s="58"/>
      <c r="C25" s="58"/>
      <c r="D25" s="58"/>
      <c r="E25" s="58"/>
      <c r="F25" s="58"/>
      <c r="G25" s="21"/>
      <c r="H25" s="22"/>
      <c r="I25" s="22"/>
      <c r="J25" s="23"/>
      <c r="K25" s="23"/>
      <c r="L25" s="23"/>
      <c r="M25" s="22"/>
    </row>
    <row r="26" spans="1:13" ht="18" x14ac:dyDescent="0.3">
      <c r="A26" s="24"/>
      <c r="B26" s="25"/>
      <c r="C26" s="25"/>
      <c r="D26" s="25"/>
      <c r="E26" s="25"/>
      <c r="F26" s="26"/>
      <c r="G26" s="26"/>
      <c r="H26" s="26"/>
      <c r="I26" s="26"/>
      <c r="J26" s="25"/>
      <c r="K26" s="25"/>
      <c r="L26" s="25"/>
      <c r="M26" s="26"/>
    </row>
    <row r="27" spans="1:13" ht="18.600000000000001" thickBot="1" x14ac:dyDescent="0.35">
      <c r="A27" s="24"/>
      <c r="B27" s="25"/>
      <c r="C27" s="25"/>
      <c r="D27" s="25"/>
      <c r="E27" s="25"/>
      <c r="F27" s="26"/>
      <c r="G27" s="26"/>
      <c r="H27" s="26"/>
      <c r="I27" s="26"/>
      <c r="J27" s="25"/>
      <c r="K27" s="25"/>
      <c r="L27" s="25"/>
      <c r="M27" s="26"/>
    </row>
    <row r="28" spans="1:13" x14ac:dyDescent="0.3">
      <c r="A28" s="49" t="s">
        <v>10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/>
    </row>
    <row r="29" spans="1:13" x14ac:dyDescent="0.3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4"/>
    </row>
    <row r="30" spans="1:13" x14ac:dyDescent="0.3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4"/>
    </row>
    <row r="31" spans="1:13" ht="0.6" customHeight="1" x14ac:dyDescent="0.3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4"/>
    </row>
    <row r="32" spans="1:13" ht="13.2" hidden="1" customHeight="1" x14ac:dyDescent="0.3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4"/>
    </row>
    <row r="33" spans="1:13" hidden="1" x14ac:dyDescent="0.3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4"/>
    </row>
    <row r="34" spans="1:13" hidden="1" x14ac:dyDescent="0.3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4"/>
    </row>
    <row r="35" spans="1:13" ht="88.2" customHeight="1" thickBo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</row>
  </sheetData>
  <mergeCells count="18">
    <mergeCell ref="A28:M35"/>
    <mergeCell ref="A25:F25"/>
    <mergeCell ref="J2:L2"/>
    <mergeCell ref="J3:L3"/>
    <mergeCell ref="J4:L4"/>
    <mergeCell ref="J5:L5"/>
    <mergeCell ref="A22:M22"/>
    <mergeCell ref="M10:M11"/>
    <mergeCell ref="A7:M7"/>
    <mergeCell ref="A8:M8"/>
    <mergeCell ref="A10:A11"/>
    <mergeCell ref="B10:B11"/>
    <mergeCell ref="D10:E10"/>
    <mergeCell ref="I10:I11"/>
    <mergeCell ref="J10:J11"/>
    <mergeCell ref="C10:C11"/>
    <mergeCell ref="K10:K11"/>
    <mergeCell ref="L10:L11"/>
  </mergeCells>
  <conditionalFormatting sqref="L17:L20 L12:L15">
    <cfRule type="containsText" dxfId="11" priority="64" operator="containsText" text="НЕ">
      <formula>NOT(ISERROR(SEARCH("НЕ",L12)))</formula>
    </cfRule>
    <cfRule type="containsText" dxfId="10" priority="65" operator="containsText" text="ОДНОРОДНЫЕ">
      <formula>NOT(ISERROR(SEARCH("ОДНОРОДНЫЕ",L12)))</formula>
    </cfRule>
    <cfRule type="containsText" dxfId="9" priority="66" operator="containsText" text="НЕОДНОРОДНЫЕ">
      <formula>NOT(ISERROR(SEARCH("НЕОДНОРОДНЫЕ",L12)))</formula>
    </cfRule>
  </conditionalFormatting>
  <conditionalFormatting sqref="L17:L20 L12:L15">
    <cfRule type="containsText" dxfId="8" priority="61" operator="containsText" text="НЕОДНОРОДНЫЕ">
      <formula>NOT(ISERROR(SEARCH("НЕОДНОРОДНЫЕ",L12)))</formula>
    </cfRule>
    <cfRule type="containsText" dxfId="7" priority="62" operator="containsText" text="ОДНОРОДНЫЕ">
      <formula>NOT(ISERROR(SEARCH("ОДНОРОДНЫЕ",L12)))</formula>
    </cfRule>
    <cfRule type="containsText" dxfId="6" priority="63" operator="containsText" text="НЕОДНОРОДНЫЕ">
      <formula>NOT(ISERROR(SEARCH("НЕОДНОРОДНЫЕ",L12)))</formula>
    </cfRule>
  </conditionalFormatting>
  <conditionalFormatting sqref="L16">
    <cfRule type="containsText" dxfId="5" priority="4" operator="containsText" text="НЕ">
      <formula>NOT(ISERROR(SEARCH("НЕ",L16)))</formula>
    </cfRule>
    <cfRule type="containsText" dxfId="4" priority="5" operator="containsText" text="ОДНОРОДНЫЕ">
      <formula>NOT(ISERROR(SEARCH("ОДНОРОДНЫЕ",L16)))</formula>
    </cfRule>
    <cfRule type="containsText" dxfId="3" priority="6" operator="containsText" text="НЕОДНОРОДНЫЕ">
      <formula>NOT(ISERROR(SEARCH("НЕОДНОРОДНЫЕ",L16)))</formula>
    </cfRule>
  </conditionalFormatting>
  <conditionalFormatting sqref="L16">
    <cfRule type="containsText" dxfId="2" priority="1" operator="containsText" text="НЕОДНОРОДНЫЕ">
      <formula>NOT(ISERROR(SEARCH("НЕОДНОРОДНЫЕ",L16)))</formula>
    </cfRule>
    <cfRule type="containsText" dxfId="1" priority="2" operator="containsText" text="ОДНОРОДНЫЕ">
      <formula>NOT(ISERROR(SEARCH("ОДНОРОДНЫЕ",L16)))</formula>
    </cfRule>
    <cfRule type="containsText" dxfId="0" priority="3" operator="containsText" text="НЕОДНОРОДНЫЕ">
      <formula>NOT(ISERROR(SEARCH("НЕОДНОРОДНЫЕ",L16)))</formula>
    </cfRule>
  </conditionalFormatting>
  <pageMargins left="0.59055118110236227" right="0.59055118110236227" top="0.74803149606299213" bottom="0.74803149606299213" header="0.19685039370078741" footer="0.19685039370078741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2026-03-18T11:03:52Z</dcterms:modified>
</cp:coreProperties>
</file>