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20" yWindow="150" windowWidth="18960" windowHeight="1174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Лист1!$A$1:$P$105</definedName>
  </definedNames>
  <calcPr calcId="145621"/>
</workbook>
</file>

<file path=xl/calcChain.xml><?xml version="1.0" encoding="utf-8"?>
<calcChain xmlns="http://schemas.openxmlformats.org/spreadsheetml/2006/main">
  <c r="C96" i="1" l="1"/>
  <c r="N39" i="1" l="1"/>
  <c r="P39" i="1" s="1"/>
  <c r="O39" i="1"/>
  <c r="O37" i="1"/>
  <c r="O38" i="1"/>
  <c r="N87" i="1"/>
  <c r="N88" i="1"/>
  <c r="N89" i="1"/>
  <c r="N90" i="1"/>
  <c r="N91" i="1"/>
  <c r="N92" i="1"/>
  <c r="N93" i="1"/>
  <c r="N49" i="1"/>
  <c r="N50" i="1"/>
  <c r="P50" i="1" s="1"/>
  <c r="N51" i="1"/>
  <c r="P51" i="1" s="1"/>
  <c r="N52" i="1"/>
  <c r="N53" i="1"/>
  <c r="P53" i="1" s="1"/>
  <c r="N54" i="1"/>
  <c r="N55" i="1"/>
  <c r="P55" i="1" s="1"/>
  <c r="N56" i="1"/>
  <c r="N57" i="1"/>
  <c r="O49" i="1"/>
  <c r="O50" i="1"/>
  <c r="O51" i="1"/>
  <c r="O52" i="1"/>
  <c r="O53" i="1"/>
  <c r="O54" i="1"/>
  <c r="O55" i="1"/>
  <c r="O56" i="1"/>
  <c r="O57" i="1"/>
  <c r="N48" i="1"/>
  <c r="N94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69" i="1"/>
  <c r="O36" i="1"/>
  <c r="N36" i="1"/>
  <c r="O48" i="1"/>
  <c r="N47" i="1"/>
  <c r="O47" i="1"/>
  <c r="O32" i="1"/>
  <c r="N33" i="1"/>
  <c r="N34" i="1"/>
  <c r="N35" i="1"/>
  <c r="N37" i="1"/>
  <c r="N38" i="1"/>
  <c r="N40" i="1"/>
  <c r="N41" i="1"/>
  <c r="N42" i="1"/>
  <c r="N43" i="1"/>
  <c r="N44" i="1"/>
  <c r="N45" i="1"/>
  <c r="N46" i="1"/>
  <c r="P49" i="1" l="1"/>
  <c r="P57" i="1"/>
  <c r="P54" i="1"/>
  <c r="P36" i="1"/>
  <c r="P56" i="1"/>
  <c r="P52" i="1"/>
  <c r="P47" i="1"/>
  <c r="N32" i="1"/>
  <c r="O44" i="1"/>
  <c r="P44" i="1" s="1"/>
  <c r="O45" i="1"/>
  <c r="P45" i="1" s="1"/>
  <c r="O46" i="1"/>
  <c r="P46" i="1" s="1"/>
  <c r="P37" i="1" l="1"/>
  <c r="O43" i="1"/>
  <c r="P43" i="1" s="1"/>
  <c r="O41" i="1"/>
  <c r="P41" i="1" s="1"/>
  <c r="P32" i="1"/>
  <c r="O33" i="1"/>
  <c r="P33" i="1" s="1"/>
  <c r="O34" i="1"/>
  <c r="P34" i="1" s="1"/>
  <c r="O35" i="1"/>
  <c r="P35" i="1" s="1"/>
  <c r="P38" i="1"/>
  <c r="O40" i="1"/>
  <c r="P40" i="1" s="1"/>
  <c r="O42" i="1"/>
  <c r="P42" i="1" s="1"/>
  <c r="N70" i="1"/>
  <c r="N71" i="1"/>
  <c r="N95" i="1" l="1"/>
  <c r="P48" i="1"/>
</calcChain>
</file>

<file path=xl/sharedStrings.xml><?xml version="1.0" encoding="utf-8"?>
<sst xmlns="http://schemas.openxmlformats.org/spreadsheetml/2006/main" count="134" uniqueCount="84">
  <si>
    <t>Средняя цена</t>
  </si>
  <si>
    <t xml:space="preserve">Наименование товара </t>
  </si>
  <si>
    <t>кол-во источников</t>
  </si>
  <si>
    <t>Коэф-ент вариации</t>
  </si>
  <si>
    <t>Среднее квадратичное отклонение</t>
  </si>
  <si>
    <t>№ п/п</t>
  </si>
  <si>
    <t>1. Для определения однородности совокупности значений выявленных цен, используемых в расчете НМЦК, определяем коэффициент вариации.</t>
  </si>
  <si>
    <t>Коэффициент вариации цены определяется по формуле:</t>
  </si>
  <si>
    <t>Квр =</t>
  </si>
  <si>
    <t>Оср</t>
  </si>
  <si>
    <t>х 100, где:</t>
  </si>
  <si>
    <t>Цср</t>
  </si>
  <si>
    <t>Оср - среднее квадратичное отклонение;</t>
  </si>
  <si>
    <t>Цср - средняя арифметическая величина цены единицы товара, работы, услуги</t>
  </si>
  <si>
    <t>Среднее квадратичное отклонение расчитывается по формуле:</t>
  </si>
  <si>
    <t>Оср =</t>
  </si>
  <si>
    <t>n-1</t>
  </si>
  <si>
    <t>, где:</t>
  </si>
  <si>
    <t>n - количество значений, используемых в расчетах</t>
  </si>
  <si>
    <t>VхЦср(к), где:</t>
  </si>
  <si>
    <t>НМЦКрын =</t>
  </si>
  <si>
    <t xml:space="preserve">НМЦКрын - НМЦК, определяемая методом сопоставимых рыночных цен (анализа рынка); </t>
  </si>
  <si>
    <t>V - количество (объем) закупаемого товара</t>
  </si>
  <si>
    <t>применяемых для пересчета цен товара с учетом различий в характеристиках товаров (при необходимости)</t>
  </si>
  <si>
    <t>Цср(к) - средняя арифметическая величина цены единицы товара, скорректированная с учетом коэффициентов (индексов),</t>
  </si>
  <si>
    <t>НМЦК, руб</t>
  </si>
  <si>
    <t>Цена единицы товара</t>
  </si>
  <si>
    <t>Ц1, Ц2, Ц3, Ц4, Ц5 - цена единицы товара, указанная в источниках информации с номерами 1, 2, 3, 4, 5.</t>
  </si>
  <si>
    <t>НМЦК</t>
  </si>
  <si>
    <t>Наименование мероприятий</t>
  </si>
  <si>
    <t>ед.изм.</t>
  </si>
  <si>
    <t>ОБОСНОВАНИЕ НАЧАЛЬНОЙ (МАКСИМАЛЬНОЙ) ЦЕНЫ КОНТРАКТА</t>
  </si>
  <si>
    <t xml:space="preserve">Кратность закупки </t>
  </si>
  <si>
    <t>Квр - коэффициент вариации, %, не должен превышать 33 %;</t>
  </si>
  <si>
    <t xml:space="preserve">государственных и муниципальных нужд" начальная (максимальная) цена Государственного контракта определена и обоснована посредством применения </t>
  </si>
  <si>
    <t>метода сопостовимых рыночных цен (анализа рынка).</t>
  </si>
  <si>
    <t xml:space="preserve">кол-во </t>
  </si>
  <si>
    <t xml:space="preserve">в соответствии с п.6 ст.22 Федерального закона от 05.04.2013 №44-ФЗ "О контрактной системе в сфере закупок товаров,  работ, услуг для обеспечения  </t>
  </si>
  <si>
    <t>2. Для расчетов использованы коммерческие предложения специализированных организаций</t>
  </si>
  <si>
    <t>Цена руб. за 1 ед.</t>
  </si>
  <si>
    <r>
      <t>(Ц1-Цср)</t>
    </r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>+(Ц2-Цср)</t>
    </r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>+(Ц3-Цср)</t>
    </r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>+(Ц4-Цср)</t>
    </r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>+(Ц5-Цср)</t>
    </r>
    <r>
      <rPr>
        <vertAlign val="superscript"/>
        <sz val="11"/>
        <rFont val="Times New Roman"/>
        <family val="1"/>
        <charset val="204"/>
      </rPr>
      <t>2</t>
    </r>
  </si>
  <si>
    <t>№ 1</t>
  </si>
  <si>
    <t>№ 2</t>
  </si>
  <si>
    <t xml:space="preserve">№ 3 </t>
  </si>
  <si>
    <t>шт</t>
  </si>
  <si>
    <t>Приложение № 3</t>
  </si>
  <si>
    <t xml:space="preserve">к Государственному контракту </t>
  </si>
  <si>
    <t>№ _____ "_____"_____________2024 г.</t>
  </si>
  <si>
    <t xml:space="preserve">                       </t>
  </si>
  <si>
    <t>3. НМЦК методом сопоставимых рыночных цен (анализа рынка) определяется по формуле:</t>
  </si>
  <si>
    <t>26</t>
  </si>
  <si>
    <r>
      <t xml:space="preserve">                                                                                   </t>
    </r>
    <r>
      <rPr>
        <b/>
        <sz val="12"/>
        <rFont val="Times New Roman"/>
        <family val="1"/>
        <charset val="204"/>
      </rPr>
      <t xml:space="preserve"> Старцева  Ю.В.    </t>
    </r>
    <r>
      <rPr>
        <b/>
        <sz val="11"/>
        <rFont val="Times New Roman"/>
        <family val="1"/>
        <charset val="204"/>
      </rPr>
      <t xml:space="preserve">                                                                                         </t>
    </r>
  </si>
  <si>
    <t>Игла Betec DPx17 №80/12</t>
  </si>
  <si>
    <t>Лампа JACK на магните (6W) 811871</t>
  </si>
  <si>
    <t>Масло вазелиновое</t>
  </si>
  <si>
    <t>Линейка портновская (железная) 100 см</t>
  </si>
  <si>
    <t>Линейка портновская (железная) 50 см</t>
  </si>
  <si>
    <t>Ножницы 9* 810731 Jack</t>
  </si>
  <si>
    <t>Игла Dotec № 90/14</t>
  </si>
  <si>
    <t>Игла Dotec № 100/16</t>
  </si>
  <si>
    <t>Игла Dotec № 110/18</t>
  </si>
  <si>
    <t>Игла Dotec № 120/19</t>
  </si>
  <si>
    <t>Шпуля с прорезью алюминиевая 55623 А</t>
  </si>
  <si>
    <t>Лапка P36N 811296</t>
  </si>
  <si>
    <t>Челнок  HSH-7,94B</t>
  </si>
  <si>
    <t>Пластина игольная H26 (150792-0-01)для тяжелых тканей</t>
  </si>
  <si>
    <t>Пластина игольная Е 18</t>
  </si>
  <si>
    <t>л</t>
  </si>
  <si>
    <t>Игла White Pegeon DPx17 100/16</t>
  </si>
  <si>
    <t>Ножницы 8* 810733 Jack</t>
  </si>
  <si>
    <t>Лапка P36L 811297</t>
  </si>
  <si>
    <t>Челнок YZH-NJ 771</t>
  </si>
  <si>
    <t>Игла GROZ-BECKERT DBx1 №80/12</t>
  </si>
  <si>
    <t>Игла GROZ-BECKERT DBx1 №100/16</t>
  </si>
  <si>
    <t>Игла Dotec DB×1 № 80/12</t>
  </si>
  <si>
    <t>Игла Dotec DB×1 № 90/14</t>
  </si>
  <si>
    <t>Игла Dotec DB×1 № 100/16</t>
  </si>
  <si>
    <t>Иглa White Pеgeon DPxJ790/14</t>
  </si>
  <si>
    <t>Мeл исчезающий PANDA белый (50шт)</t>
  </si>
  <si>
    <t>Челнок YZH-NJ771</t>
  </si>
  <si>
    <t xml:space="preserve">С целью   закупки: игла White Pegeon DPx17 100/16  и т.д.  для нужд ФКУ ИК-2 УФСИН России по Смоленской области, </t>
  </si>
  <si>
    <t xml:space="preserve"> Начальник ОМТОУПП капитан внутренней службы</t>
  </si>
  <si>
    <t>Коэфициент вариации цены не превышает 33,00 % поэтому совокупность значений, используемых в расчёте, принимается однородной. В соответствиисо ст. 22 Закона № 44-ФЗ, в целях применения метода сопостовимых рыночных цен (анализа рынка), использовалась информация о цене товара из коммерческих предложений представленных поставщиками. Расчет производится по минимальной цене из предложенных.</t>
  </si>
  <si>
    <t>Восемьдесят восемь тысяч семьсот девяносто рублей 00 копеек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</si>
</sst>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.5"/>
      <name val="Times New Roman"/>
      <family val="1"/>
      <charset val="204"/>
    </font>
    <font>
      <u/>
      <sz val="10"/>
      <color indexed="12"/>
      <name val="Arial Cyr"/>
      <charset val="204"/>
    </font>
    <font>
      <vertAlign val="superscript"/>
      <sz val="11"/>
      <name val="Times New Roman"/>
      <family val="1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17">
    <xf numFmtId="0" fontId="0" fillId="0" borderId="0" xfId="0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7" fillId="0" borderId="0" xfId="1" applyAlignment="1" applyProtection="1"/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2" fontId="3" fillId="0" borderId="0" xfId="0" applyNumberFormat="1" applyFon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3" fillId="0" borderId="0" xfId="0" applyFont="1" applyBorder="1" applyAlignment="1">
      <alignment vertical="center" wrapText="1"/>
    </xf>
    <xf numFmtId="2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3" fillId="0" borderId="9" xfId="0" applyFont="1" applyBorder="1"/>
    <xf numFmtId="0" fontId="3" fillId="0" borderId="4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/>
    <xf numFmtId="0" fontId="3" fillId="0" borderId="0" xfId="0" applyFont="1" applyBorder="1" applyAlignment="1">
      <alignment horizontal="right" vertical="center"/>
    </xf>
    <xf numFmtId="0" fontId="3" fillId="0" borderId="2" xfId="0" applyFont="1" applyBorder="1"/>
    <xf numFmtId="0" fontId="3" fillId="0" borderId="13" xfId="0" applyFont="1" applyBorder="1"/>
    <xf numFmtId="0" fontId="3" fillId="0" borderId="14" xfId="0" applyFont="1" applyBorder="1"/>
    <xf numFmtId="2" fontId="5" fillId="0" borderId="0" xfId="0" applyNumberFormat="1" applyFont="1" applyAlignment="1"/>
    <xf numFmtId="0" fontId="4" fillId="0" borderId="0" xfId="0" applyFont="1" applyAlignment="1">
      <alignment horizontal="center"/>
    </xf>
    <xf numFmtId="49" fontId="0" fillId="0" borderId="0" xfId="0" applyNumberFormat="1" applyAlignment="1">
      <alignment horizontal="center" vertical="top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49" fontId="6" fillId="0" borderId="0" xfId="0" applyNumberFormat="1" applyFont="1" applyAlignment="1">
      <alignment vertical="top"/>
    </xf>
    <xf numFmtId="0" fontId="4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0" fillId="0" borderId="3" xfId="0" applyFont="1" applyBorder="1"/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3" fillId="0" borderId="0" xfId="0" applyFont="1" applyAlignment="1"/>
    <xf numFmtId="0" fontId="10" fillId="0" borderId="3" xfId="0" applyFont="1" applyBorder="1" applyAlignment="1">
      <alignment wrapText="1"/>
    </xf>
    <xf numFmtId="0" fontId="2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0" fillId="0" borderId="0" xfId="0" applyFont="1" applyBorder="1"/>
    <xf numFmtId="0" fontId="5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 wrapText="1"/>
    </xf>
    <xf numFmtId="0" fontId="10" fillId="0" borderId="0" xfId="0" applyFont="1"/>
    <xf numFmtId="0" fontId="3" fillId="0" borderId="3" xfId="0" applyFont="1" applyBorder="1"/>
    <xf numFmtId="4" fontId="5" fillId="0" borderId="3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top"/>
    </xf>
    <xf numFmtId="0" fontId="12" fillId="0" borderId="0" xfId="0" applyFont="1"/>
    <xf numFmtId="0" fontId="12" fillId="0" borderId="3" xfId="0" applyFont="1" applyBorder="1"/>
    <xf numFmtId="2" fontId="2" fillId="0" borderId="5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vertical="top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right" vertical="top"/>
    </xf>
    <xf numFmtId="49" fontId="6" fillId="0" borderId="0" xfId="0" applyNumberFormat="1" applyFont="1" applyAlignment="1">
      <alignment horizontal="center" vertical="top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2" fontId="3" fillId="0" borderId="4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 vertical="top" wrapText="1"/>
    </xf>
    <xf numFmtId="2" fontId="11" fillId="0" borderId="0" xfId="0" applyNumberFormat="1" applyFont="1" applyAlignment="1">
      <alignment horizontal="center"/>
    </xf>
    <xf numFmtId="0" fontId="0" fillId="0" borderId="2" xfId="0" applyBorder="1" applyAlignment="1">
      <alignment horizontal="center"/>
    </xf>
    <xf numFmtId="0" fontId="10" fillId="0" borderId="0" xfId="0" applyNumberFormat="1" applyFont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18</xdr:row>
      <xdr:rowOff>9525</xdr:rowOff>
    </xdr:from>
    <xdr:to>
      <xdr:col>7</xdr:col>
      <xdr:colOff>0</xdr:colOff>
      <xdr:row>20</xdr:row>
      <xdr:rowOff>9525</xdr:rowOff>
    </xdr:to>
    <xdr:sp macro="" textlink="">
      <xdr:nvSpPr>
        <xdr:cNvPr id="1262" name="Line 1"/>
        <xdr:cNvSpPr>
          <a:spLocks noChangeShapeType="1"/>
        </xdr:cNvSpPr>
      </xdr:nvSpPr>
      <xdr:spPr bwMode="auto">
        <a:xfrm flipH="1">
          <a:off x="4600575" y="2638425"/>
          <a:ext cx="95250" cy="419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19</xdr:row>
      <xdr:rowOff>0</xdr:rowOff>
    </xdr:from>
    <xdr:to>
      <xdr:col>6</xdr:col>
      <xdr:colOff>66675</xdr:colOff>
      <xdr:row>20</xdr:row>
      <xdr:rowOff>19050</xdr:rowOff>
    </xdr:to>
    <xdr:sp macro="" textlink="">
      <xdr:nvSpPr>
        <xdr:cNvPr id="1263" name="Line 2"/>
        <xdr:cNvSpPr>
          <a:spLocks noChangeShapeType="1"/>
        </xdr:cNvSpPr>
      </xdr:nvSpPr>
      <xdr:spPr bwMode="auto">
        <a:xfrm>
          <a:off x="4533900" y="2857500"/>
          <a:ext cx="66675" cy="209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1"/>
  <sheetViews>
    <sheetView tabSelected="1" topLeftCell="A75" workbookViewId="0">
      <selection activeCell="F97" sqref="F97"/>
    </sheetView>
  </sheetViews>
  <sheetFormatPr defaultRowHeight="12.75" x14ac:dyDescent="0.2"/>
  <cols>
    <col min="1" max="1" width="3.140625" customWidth="1"/>
    <col min="2" max="2" width="67.85546875" customWidth="1"/>
    <col min="3" max="3" width="5" customWidth="1"/>
    <col min="4" max="4" width="9.28515625" customWidth="1"/>
    <col min="5" max="5" width="3" customWidth="1"/>
    <col min="6" max="6" width="10.7109375" customWidth="1"/>
    <col min="7" max="7" width="2.42578125" customWidth="1"/>
    <col min="8" max="8" width="9.28515625" customWidth="1"/>
    <col min="9" max="9" width="2.28515625" customWidth="1"/>
    <col min="10" max="10" width="8.5703125" customWidth="1"/>
    <col min="11" max="11" width="2.140625" customWidth="1"/>
    <col min="12" max="12" width="8.42578125" customWidth="1"/>
    <col min="13" max="13" width="6.5703125" customWidth="1"/>
    <col min="14" max="14" width="7.42578125" customWidth="1"/>
    <col min="15" max="15" width="12.28515625" customWidth="1"/>
    <col min="16" max="16" width="14.28515625" customWidth="1"/>
    <col min="18" max="18" width="0.7109375" customWidth="1"/>
    <col min="19" max="19" width="8.85546875" customWidth="1"/>
    <col min="20" max="20" width="5.42578125" hidden="1" customWidth="1"/>
    <col min="21" max="25" width="9.140625" hidden="1" customWidth="1"/>
    <col min="26" max="26" width="1.5703125" hidden="1" customWidth="1"/>
    <col min="27" max="27" width="9.140625" hidden="1" customWidth="1"/>
    <col min="28" max="28" width="0.42578125" customWidth="1"/>
    <col min="32" max="32" width="2.28515625" customWidth="1"/>
  </cols>
  <sheetData>
    <row r="1" spans="1:32" ht="3" customHeight="1" x14ac:dyDescent="0.2">
      <c r="M1" s="98"/>
      <c r="N1" s="98"/>
      <c r="O1" s="98"/>
      <c r="P1" s="98"/>
    </row>
    <row r="2" spans="1:32" x14ac:dyDescent="0.2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35"/>
    </row>
    <row r="3" spans="1:32" ht="12.75" customHeight="1" x14ac:dyDescent="0.2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102" t="s">
        <v>48</v>
      </c>
      <c r="N3" s="102"/>
      <c r="O3" s="102"/>
      <c r="P3" s="102"/>
    </row>
    <row r="4" spans="1:32" ht="21.75" customHeight="1" x14ac:dyDescent="0.25">
      <c r="A4" s="99" t="s">
        <v>31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1"/>
      <c r="Q4" s="6"/>
      <c r="R4" s="44" t="s">
        <v>45</v>
      </c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</row>
    <row r="5" spans="1:32" ht="45" customHeight="1" x14ac:dyDescent="0.25">
      <c r="A5" s="100" t="s">
        <v>80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"/>
      <c r="R5" s="44" t="s">
        <v>46</v>
      </c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</row>
    <row r="6" spans="1:32" ht="15" customHeight="1" x14ac:dyDescent="0.25">
      <c r="A6" s="14" t="s">
        <v>37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"/>
      <c r="R6" s="44" t="s">
        <v>47</v>
      </c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 t="s">
        <v>50</v>
      </c>
      <c r="AF6" s="44"/>
    </row>
    <row r="7" spans="1:32" ht="12.75" customHeight="1" x14ac:dyDescent="0.25">
      <c r="A7" s="97" t="s">
        <v>34</v>
      </c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1"/>
    </row>
    <row r="8" spans="1:32" ht="12" customHeight="1" x14ac:dyDescent="0.25">
      <c r="A8" s="97" t="s">
        <v>35</v>
      </c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1"/>
    </row>
    <row r="9" spans="1:32" ht="3" customHeight="1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"/>
    </row>
    <row r="10" spans="1:32" ht="15" x14ac:dyDescent="0.25">
      <c r="A10" s="21" t="s">
        <v>6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3"/>
      <c r="Q10" s="1"/>
    </row>
    <row r="11" spans="1:32" ht="15" x14ac:dyDescent="0.25">
      <c r="A11" s="24" t="s">
        <v>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5"/>
      <c r="Q11" s="1"/>
    </row>
    <row r="12" spans="1:32" ht="15" x14ac:dyDescent="0.25">
      <c r="A12" s="24"/>
      <c r="B12" s="2"/>
      <c r="C12" s="2"/>
      <c r="D12" s="2"/>
      <c r="E12" s="2"/>
      <c r="F12" s="87" t="s">
        <v>8</v>
      </c>
      <c r="G12" s="87"/>
      <c r="H12" s="26" t="s">
        <v>9</v>
      </c>
      <c r="I12" s="88" t="s">
        <v>10</v>
      </c>
      <c r="J12" s="88"/>
      <c r="K12" s="2"/>
      <c r="L12" s="2"/>
      <c r="M12" s="2"/>
      <c r="N12" s="2"/>
      <c r="O12" s="2"/>
      <c r="P12" s="25"/>
      <c r="Q12" s="1"/>
    </row>
    <row r="13" spans="1:32" ht="15" x14ac:dyDescent="0.25">
      <c r="A13" s="24"/>
      <c r="B13" s="2"/>
      <c r="C13" s="2"/>
      <c r="D13" s="2"/>
      <c r="E13" s="2"/>
      <c r="F13" s="87"/>
      <c r="G13" s="87"/>
      <c r="H13" s="27" t="s">
        <v>11</v>
      </c>
      <c r="I13" s="88"/>
      <c r="J13" s="88"/>
      <c r="K13" s="2"/>
      <c r="L13" s="2"/>
      <c r="M13" s="2"/>
      <c r="N13" s="2"/>
      <c r="O13" s="2"/>
      <c r="P13" s="25"/>
      <c r="Q13" s="1"/>
    </row>
    <row r="14" spans="1:32" ht="15" x14ac:dyDescent="0.25">
      <c r="A14" s="24" t="s">
        <v>33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5"/>
      <c r="Q14" s="1"/>
    </row>
    <row r="15" spans="1:32" ht="14.25" customHeight="1" x14ac:dyDescent="0.25">
      <c r="A15" s="24" t="s">
        <v>12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5"/>
      <c r="Q15" s="1"/>
    </row>
    <row r="16" spans="1:32" ht="13.5" customHeight="1" x14ac:dyDescent="0.25">
      <c r="A16" s="24" t="s">
        <v>13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5"/>
      <c r="Q16" s="1"/>
    </row>
    <row r="17" spans="1:17" ht="9.75" customHeight="1" x14ac:dyDescent="0.25">
      <c r="A17" s="24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5"/>
      <c r="Q17" s="1"/>
    </row>
    <row r="18" spans="1:17" ht="11.25" customHeight="1" x14ac:dyDescent="0.25">
      <c r="A18" s="24" t="s">
        <v>14</v>
      </c>
      <c r="B18" s="2"/>
      <c r="C18" s="2"/>
      <c r="D18" s="2"/>
      <c r="E18" s="2"/>
      <c r="F18" s="2"/>
      <c r="G18" s="2"/>
      <c r="H18" s="28"/>
      <c r="I18" s="28"/>
      <c r="J18" s="28"/>
      <c r="K18" s="28"/>
      <c r="L18" s="28"/>
      <c r="M18" s="28"/>
      <c r="N18" s="28"/>
      <c r="O18" s="2"/>
      <c r="P18" s="25"/>
      <c r="Q18" s="1"/>
    </row>
    <row r="19" spans="1:17" ht="18" x14ac:dyDescent="0.25">
      <c r="A19" s="24"/>
      <c r="B19" s="2"/>
      <c r="C19" s="2"/>
      <c r="D19" s="2"/>
      <c r="E19" s="2"/>
      <c r="F19" s="87" t="s">
        <v>15</v>
      </c>
      <c r="G19" s="29"/>
      <c r="H19" s="30" t="s">
        <v>40</v>
      </c>
      <c r="I19" s="30"/>
      <c r="J19" s="30"/>
      <c r="K19" s="30"/>
      <c r="L19" s="30"/>
      <c r="M19" s="30"/>
      <c r="N19" s="30"/>
      <c r="O19" s="88" t="s">
        <v>17</v>
      </c>
      <c r="P19" s="25"/>
      <c r="Q19" s="1"/>
    </row>
    <row r="20" spans="1:17" ht="15" x14ac:dyDescent="0.25">
      <c r="A20" s="24"/>
      <c r="B20" s="2"/>
      <c r="C20" s="2"/>
      <c r="D20" s="2"/>
      <c r="E20" s="2"/>
      <c r="F20" s="87"/>
      <c r="G20" s="29"/>
      <c r="H20" s="89" t="s">
        <v>16</v>
      </c>
      <c r="I20" s="89"/>
      <c r="J20" s="89"/>
      <c r="K20" s="89"/>
      <c r="L20" s="89"/>
      <c r="M20" s="89"/>
      <c r="N20" s="89"/>
      <c r="O20" s="88"/>
      <c r="P20" s="25"/>
      <c r="Q20" s="1"/>
    </row>
    <row r="21" spans="1:17" ht="15" x14ac:dyDescent="0.25">
      <c r="A21" s="24" t="s">
        <v>27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5"/>
      <c r="Q21" s="1"/>
    </row>
    <row r="22" spans="1:17" ht="15" x14ac:dyDescent="0.25">
      <c r="A22" s="24" t="s">
        <v>18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5"/>
      <c r="Q22" s="1"/>
    </row>
    <row r="23" spans="1:17" ht="0.75" customHeight="1" x14ac:dyDescent="0.25">
      <c r="A23" s="24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5"/>
      <c r="Q23" s="1"/>
    </row>
    <row r="24" spans="1:17" ht="15" x14ac:dyDescent="0.25">
      <c r="A24" s="31" t="s">
        <v>38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32"/>
      <c r="Q24" s="1"/>
    </row>
    <row r="25" spans="1:17" ht="3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0.75" hidden="1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15" x14ac:dyDescent="0.25">
      <c r="A27" s="1"/>
      <c r="B27" s="86" t="s">
        <v>41</v>
      </c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1"/>
    </row>
    <row r="28" spans="1:17" ht="15" x14ac:dyDescent="0.25">
      <c r="A28" s="8"/>
      <c r="B28" s="86" t="s">
        <v>42</v>
      </c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1"/>
      <c r="O28" s="1"/>
      <c r="P28" s="1"/>
      <c r="Q28" s="1"/>
    </row>
    <row r="29" spans="1:17" ht="14.25" customHeight="1" x14ac:dyDescent="0.25">
      <c r="A29" s="8"/>
      <c r="B29" s="85" t="s">
        <v>43</v>
      </c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1"/>
    </row>
    <row r="30" spans="1:17" ht="24" customHeight="1" x14ac:dyDescent="0.25">
      <c r="A30" s="103" t="s">
        <v>5</v>
      </c>
      <c r="B30" s="103" t="s">
        <v>29</v>
      </c>
      <c r="C30" s="105" t="s">
        <v>39</v>
      </c>
      <c r="D30" s="106"/>
      <c r="E30" s="106"/>
      <c r="F30" s="106"/>
      <c r="G30" s="106"/>
      <c r="H30" s="106"/>
      <c r="I30" s="106"/>
      <c r="J30" s="106"/>
      <c r="K30" s="106"/>
      <c r="L30" s="107"/>
      <c r="M30" s="103" t="s">
        <v>2</v>
      </c>
      <c r="N30" s="103" t="s">
        <v>4</v>
      </c>
      <c r="O30" s="103" t="s">
        <v>0</v>
      </c>
      <c r="P30" s="103" t="s">
        <v>3</v>
      </c>
      <c r="Q30" s="1"/>
    </row>
    <row r="31" spans="1:17" ht="15" x14ac:dyDescent="0.25">
      <c r="A31" s="104"/>
      <c r="B31" s="104"/>
      <c r="C31" s="93">
        <v>1</v>
      </c>
      <c r="D31" s="95"/>
      <c r="E31" s="93">
        <v>2</v>
      </c>
      <c r="F31" s="95"/>
      <c r="G31" s="93">
        <v>3</v>
      </c>
      <c r="H31" s="95"/>
      <c r="I31" s="93">
        <v>4</v>
      </c>
      <c r="J31" s="95"/>
      <c r="K31" s="93">
        <v>5</v>
      </c>
      <c r="L31" s="95"/>
      <c r="M31" s="104"/>
      <c r="N31" s="104"/>
      <c r="O31" s="104"/>
      <c r="P31" s="104"/>
      <c r="Q31" s="1"/>
    </row>
    <row r="32" spans="1:17" ht="16.5" customHeight="1" x14ac:dyDescent="0.25">
      <c r="A32" s="50">
        <v>1</v>
      </c>
      <c r="B32" s="52" t="s">
        <v>68</v>
      </c>
      <c r="C32" s="43">
        <v>1</v>
      </c>
      <c r="D32" s="47">
        <v>9</v>
      </c>
      <c r="E32" s="43">
        <v>1</v>
      </c>
      <c r="F32" s="69">
        <v>7.35</v>
      </c>
      <c r="G32" s="43">
        <v>1</v>
      </c>
      <c r="H32" s="69">
        <v>7.72</v>
      </c>
      <c r="I32" s="43">
        <v>0</v>
      </c>
      <c r="J32" s="47"/>
      <c r="K32" s="43">
        <v>0</v>
      </c>
      <c r="L32" s="47"/>
      <c r="M32" s="42">
        <v>3</v>
      </c>
      <c r="N32" s="42">
        <f>STDEVA(D32,F32,H32)</f>
        <v>0.86581368280556392</v>
      </c>
      <c r="O32" s="49">
        <f>(D32+F32+H32)/3</f>
        <v>8.0233333333333334</v>
      </c>
      <c r="P32" s="42">
        <f>N32*100/O32</f>
        <v>10.791196711328174</v>
      </c>
      <c r="Q32" s="1"/>
    </row>
    <row r="33" spans="1:17" ht="16.5" customHeight="1" x14ac:dyDescent="0.25">
      <c r="A33" s="51">
        <v>2</v>
      </c>
      <c r="B33" s="52" t="s">
        <v>52</v>
      </c>
      <c r="C33" s="38">
        <v>1</v>
      </c>
      <c r="D33" s="48">
        <v>11</v>
      </c>
      <c r="E33" s="38">
        <v>1</v>
      </c>
      <c r="F33" s="48">
        <v>7.35</v>
      </c>
      <c r="G33" s="38">
        <v>1</v>
      </c>
      <c r="H33" s="48">
        <v>7.72</v>
      </c>
      <c r="I33" s="38">
        <v>0</v>
      </c>
      <c r="J33" s="47"/>
      <c r="K33" s="38">
        <v>0</v>
      </c>
      <c r="L33" s="47"/>
      <c r="M33" s="10">
        <v>3</v>
      </c>
      <c r="N33" s="53">
        <f t="shared" ref="N33:N57" si="0">STDEVA(D33,F33,H33)</f>
        <v>2.0090545039893724</v>
      </c>
      <c r="O33" s="49">
        <f>(D33+F33+H33)/3</f>
        <v>8.69</v>
      </c>
      <c r="P33" s="53">
        <f t="shared" ref="P33:P57" si="1">N33*100/O33</f>
        <v>23.119154246137771</v>
      </c>
      <c r="Q33" s="1"/>
    </row>
    <row r="34" spans="1:17" ht="18" customHeight="1" x14ac:dyDescent="0.25">
      <c r="A34" s="51">
        <v>3</v>
      </c>
      <c r="B34" s="52" t="s">
        <v>53</v>
      </c>
      <c r="C34" s="36">
        <v>1</v>
      </c>
      <c r="D34" s="48">
        <v>550</v>
      </c>
      <c r="E34" s="36">
        <v>1</v>
      </c>
      <c r="F34" s="71">
        <v>756</v>
      </c>
      <c r="G34" s="36">
        <v>1</v>
      </c>
      <c r="H34" s="71">
        <v>793.8</v>
      </c>
      <c r="I34" s="36">
        <v>0</v>
      </c>
      <c r="J34" s="47"/>
      <c r="K34" s="36">
        <v>0</v>
      </c>
      <c r="L34" s="47"/>
      <c r="M34" s="10">
        <v>3</v>
      </c>
      <c r="N34" s="53">
        <f t="shared" si="0"/>
        <v>131.21437929332723</v>
      </c>
      <c r="O34" s="49">
        <f t="shared" ref="O34:O40" si="2">(D34+F34+H34)/3</f>
        <v>699.93333333333339</v>
      </c>
      <c r="P34" s="53">
        <f t="shared" si="1"/>
        <v>18.746696727306489</v>
      </c>
      <c r="Q34" s="1"/>
    </row>
    <row r="35" spans="1:17" ht="18" customHeight="1" x14ac:dyDescent="0.25">
      <c r="A35" s="51">
        <v>4</v>
      </c>
      <c r="B35" s="52" t="s">
        <v>54</v>
      </c>
      <c r="C35" s="43">
        <v>1</v>
      </c>
      <c r="D35" s="48">
        <v>350</v>
      </c>
      <c r="E35" s="43">
        <v>1</v>
      </c>
      <c r="F35" s="48">
        <v>545.5</v>
      </c>
      <c r="G35" s="43">
        <v>1</v>
      </c>
      <c r="H35" s="48">
        <v>582.78</v>
      </c>
      <c r="I35" s="43">
        <v>0</v>
      </c>
      <c r="J35" s="47"/>
      <c r="K35" s="43">
        <v>0</v>
      </c>
      <c r="L35" s="47"/>
      <c r="M35" s="10">
        <v>3</v>
      </c>
      <c r="N35" s="53">
        <f t="shared" si="0"/>
        <v>125.03104734424976</v>
      </c>
      <c r="O35" s="49">
        <f>(D35+F35+H35)/3</f>
        <v>492.76</v>
      </c>
      <c r="P35" s="53">
        <f t="shared" si="1"/>
        <v>25.373619478904491</v>
      </c>
      <c r="Q35" s="1"/>
    </row>
    <row r="36" spans="1:17" ht="18" customHeight="1" x14ac:dyDescent="0.25">
      <c r="A36" s="53">
        <v>5</v>
      </c>
      <c r="B36" s="67" t="s">
        <v>55</v>
      </c>
      <c r="C36" s="54">
        <v>1</v>
      </c>
      <c r="D36" s="48">
        <v>700</v>
      </c>
      <c r="E36" s="54">
        <v>1</v>
      </c>
      <c r="F36" s="48">
        <v>1260</v>
      </c>
      <c r="G36" s="54">
        <v>1</v>
      </c>
      <c r="H36" s="48">
        <v>1323</v>
      </c>
      <c r="I36" s="54">
        <v>0</v>
      </c>
      <c r="J36" s="47"/>
      <c r="K36" s="54">
        <v>0</v>
      </c>
      <c r="L36" s="47"/>
      <c r="M36" s="10">
        <v>3</v>
      </c>
      <c r="N36" s="53">
        <f t="shared" si="0"/>
        <v>342.95237764642081</v>
      </c>
      <c r="O36" s="49">
        <f t="shared" ref="O36:O39" si="3">(D36+F36+H36)/3</f>
        <v>1094.3333333333333</v>
      </c>
      <c r="P36" s="53">
        <f t="shared" si="1"/>
        <v>31.338931859252586</v>
      </c>
      <c r="Q36" s="1"/>
    </row>
    <row r="37" spans="1:17" ht="15.75" customHeight="1" x14ac:dyDescent="0.25">
      <c r="A37" s="51">
        <v>6</v>
      </c>
      <c r="B37" s="52" t="s">
        <v>56</v>
      </c>
      <c r="C37" s="37">
        <v>1</v>
      </c>
      <c r="D37" s="48">
        <v>410</v>
      </c>
      <c r="E37" s="37">
        <v>1</v>
      </c>
      <c r="F37" s="48">
        <v>735</v>
      </c>
      <c r="G37" s="37">
        <v>1</v>
      </c>
      <c r="H37" s="48">
        <v>771.75</v>
      </c>
      <c r="I37" s="37">
        <v>0</v>
      </c>
      <c r="J37" s="47"/>
      <c r="K37" s="37">
        <v>0</v>
      </c>
      <c r="L37" s="47"/>
      <c r="M37" s="10">
        <v>3</v>
      </c>
      <c r="N37" s="53">
        <f t="shared" si="0"/>
        <v>199.09739032275982</v>
      </c>
      <c r="O37" s="49">
        <f t="shared" si="3"/>
        <v>638.91666666666663</v>
      </c>
      <c r="P37" s="53">
        <f t="shared" si="1"/>
        <v>31.161714932478386</v>
      </c>
      <c r="Q37" s="1"/>
    </row>
    <row r="38" spans="1:17" s="60" customFormat="1" ht="15" customHeight="1" x14ac:dyDescent="0.25">
      <c r="A38" s="53">
        <v>7</v>
      </c>
      <c r="B38" s="56" t="s">
        <v>57</v>
      </c>
      <c r="C38" s="53">
        <v>1</v>
      </c>
      <c r="D38" s="57">
        <v>650</v>
      </c>
      <c r="E38" s="53">
        <v>1</v>
      </c>
      <c r="F38" s="70">
        <v>829.5</v>
      </c>
      <c r="G38" s="53">
        <v>1</v>
      </c>
      <c r="H38" s="70">
        <v>870.98</v>
      </c>
      <c r="I38" s="53">
        <v>0</v>
      </c>
      <c r="J38" s="58"/>
      <c r="K38" s="53">
        <v>0</v>
      </c>
      <c r="L38" s="58"/>
      <c r="M38" s="10">
        <v>3</v>
      </c>
      <c r="N38" s="53">
        <f t="shared" si="0"/>
        <v>117.45424697869966</v>
      </c>
      <c r="O38" s="49">
        <f t="shared" si="3"/>
        <v>783.49333333333334</v>
      </c>
      <c r="P38" s="53">
        <f t="shared" si="1"/>
        <v>14.991097177431801</v>
      </c>
      <c r="Q38" s="59"/>
    </row>
    <row r="39" spans="1:17" s="60" customFormat="1" ht="15" customHeight="1" x14ac:dyDescent="0.25">
      <c r="A39" s="53">
        <v>8</v>
      </c>
      <c r="B39" s="56" t="s">
        <v>69</v>
      </c>
      <c r="C39" s="53">
        <v>1</v>
      </c>
      <c r="D39" s="57">
        <v>775</v>
      </c>
      <c r="E39" s="53">
        <v>1</v>
      </c>
      <c r="F39" s="70">
        <v>966</v>
      </c>
      <c r="G39" s="53">
        <v>1</v>
      </c>
      <c r="H39" s="70">
        <v>1014.3</v>
      </c>
      <c r="I39" s="53">
        <v>0</v>
      </c>
      <c r="J39" s="58"/>
      <c r="K39" s="53">
        <v>0</v>
      </c>
      <c r="L39" s="58"/>
      <c r="M39" s="10"/>
      <c r="N39" s="53">
        <f t="shared" si="0"/>
        <v>126.54273323005555</v>
      </c>
      <c r="O39" s="49">
        <f t="shared" si="3"/>
        <v>918.43333333333339</v>
      </c>
      <c r="P39" s="53">
        <f t="shared" si="1"/>
        <v>13.778107635835177</v>
      </c>
      <c r="Q39" s="59"/>
    </row>
    <row r="40" spans="1:17" ht="15" customHeight="1" x14ac:dyDescent="0.25">
      <c r="A40" s="51">
        <v>9</v>
      </c>
      <c r="B40" s="52" t="s">
        <v>58</v>
      </c>
      <c r="C40" s="46">
        <v>1</v>
      </c>
      <c r="D40" s="48">
        <v>12</v>
      </c>
      <c r="E40" s="46">
        <v>1</v>
      </c>
      <c r="F40" s="71">
        <v>7.35</v>
      </c>
      <c r="G40" s="46">
        <v>1</v>
      </c>
      <c r="H40" s="71">
        <v>7.72</v>
      </c>
      <c r="I40" s="46">
        <v>0</v>
      </c>
      <c r="J40" s="47"/>
      <c r="K40" s="46">
        <v>0</v>
      </c>
      <c r="L40" s="47"/>
      <c r="M40" s="10">
        <v>3</v>
      </c>
      <c r="N40" s="53">
        <f t="shared" si="0"/>
        <v>2.5844986618942833</v>
      </c>
      <c r="O40" s="49">
        <f t="shared" si="2"/>
        <v>9.0233333333333334</v>
      </c>
      <c r="P40" s="53">
        <f t="shared" si="1"/>
        <v>28.642393740978392</v>
      </c>
      <c r="Q40" s="1"/>
    </row>
    <row r="41" spans="1:17" ht="15" customHeight="1" x14ac:dyDescent="0.25">
      <c r="A41" s="53">
        <v>10</v>
      </c>
      <c r="B41" s="52" t="s">
        <v>59</v>
      </c>
      <c r="C41" s="54">
        <v>1</v>
      </c>
      <c r="D41" s="48">
        <v>12</v>
      </c>
      <c r="E41" s="54">
        <v>1</v>
      </c>
      <c r="F41" s="71">
        <v>7.35</v>
      </c>
      <c r="G41" s="54">
        <v>1</v>
      </c>
      <c r="H41" s="71">
        <v>7.72</v>
      </c>
      <c r="I41" s="54">
        <v>0</v>
      </c>
      <c r="J41" s="47"/>
      <c r="K41" s="54">
        <v>0</v>
      </c>
      <c r="L41" s="47"/>
      <c r="M41" s="10">
        <v>3</v>
      </c>
      <c r="N41" s="53">
        <f t="shared" si="0"/>
        <v>2.5844986618942833</v>
      </c>
      <c r="O41" s="49">
        <f>(D41+F41+H41)/3</f>
        <v>9.0233333333333334</v>
      </c>
      <c r="P41" s="53">
        <f t="shared" si="1"/>
        <v>28.642393740978392</v>
      </c>
      <c r="Q41" s="1"/>
    </row>
    <row r="42" spans="1:17" ht="15" customHeight="1" x14ac:dyDescent="0.25">
      <c r="A42" s="53">
        <v>11</v>
      </c>
      <c r="B42" s="52" t="s">
        <v>60</v>
      </c>
      <c r="C42" s="54">
        <v>1</v>
      </c>
      <c r="D42" s="48">
        <v>12</v>
      </c>
      <c r="E42" s="54">
        <v>1</v>
      </c>
      <c r="F42" s="48">
        <v>8.4</v>
      </c>
      <c r="G42" s="54">
        <v>1</v>
      </c>
      <c r="H42" s="48">
        <v>8.82</v>
      </c>
      <c r="I42" s="54">
        <v>0</v>
      </c>
      <c r="J42" s="47"/>
      <c r="K42" s="54">
        <v>0</v>
      </c>
      <c r="L42" s="47"/>
      <c r="M42" s="10">
        <v>3</v>
      </c>
      <c r="N42" s="53">
        <f t="shared" si="0"/>
        <v>1.9684511677966567</v>
      </c>
      <c r="O42" s="49">
        <f t="shared" ref="O42" si="4">(D42+F42+H42)/3</f>
        <v>9.74</v>
      </c>
      <c r="P42" s="53">
        <f t="shared" si="1"/>
        <v>20.209970921936929</v>
      </c>
      <c r="Q42" s="1"/>
    </row>
    <row r="43" spans="1:17" ht="15.75" x14ac:dyDescent="0.25">
      <c r="A43" s="53">
        <v>12</v>
      </c>
      <c r="B43" s="52" t="s">
        <v>61</v>
      </c>
      <c r="C43" s="54">
        <v>1</v>
      </c>
      <c r="D43" s="48">
        <v>12</v>
      </c>
      <c r="E43" s="54">
        <v>1</v>
      </c>
      <c r="F43" s="48">
        <v>8.4</v>
      </c>
      <c r="G43" s="54">
        <v>1</v>
      </c>
      <c r="H43" s="48">
        <v>8.82</v>
      </c>
      <c r="I43" s="54">
        <v>0</v>
      </c>
      <c r="J43" s="47"/>
      <c r="K43" s="54">
        <v>0</v>
      </c>
      <c r="L43" s="47"/>
      <c r="M43" s="10">
        <v>3</v>
      </c>
      <c r="N43" s="53">
        <f t="shared" si="0"/>
        <v>1.9684511677966567</v>
      </c>
      <c r="O43" s="49">
        <f>(D43+F43+H43)/3</f>
        <v>9.74</v>
      </c>
      <c r="P43" s="53">
        <f t="shared" si="1"/>
        <v>20.209970921936929</v>
      </c>
      <c r="Q43" s="1"/>
    </row>
    <row r="44" spans="1:17" ht="15" customHeight="1" x14ac:dyDescent="0.25">
      <c r="A44" s="53">
        <v>13</v>
      </c>
      <c r="B44" s="52" t="s">
        <v>62</v>
      </c>
      <c r="C44" s="54">
        <v>1</v>
      </c>
      <c r="D44" s="48">
        <v>20</v>
      </c>
      <c r="E44" s="54">
        <v>1</v>
      </c>
      <c r="F44" s="48">
        <v>17.850000000000001</v>
      </c>
      <c r="G44" s="54">
        <v>1</v>
      </c>
      <c r="H44" s="48">
        <v>18.739999999999998</v>
      </c>
      <c r="I44" s="54">
        <v>0</v>
      </c>
      <c r="J44" s="47"/>
      <c r="K44" s="54">
        <v>0</v>
      </c>
      <c r="L44" s="47"/>
      <c r="M44" s="10">
        <v>3</v>
      </c>
      <c r="N44" s="53">
        <f t="shared" si="0"/>
        <v>1.0802931700854783</v>
      </c>
      <c r="O44" s="49">
        <f t="shared" ref="O44:O57" si="5">(D44+F44+H44)/3</f>
        <v>18.863333333333333</v>
      </c>
      <c r="P44" s="53">
        <f t="shared" si="1"/>
        <v>5.7269473586436384</v>
      </c>
      <c r="Q44" s="1"/>
    </row>
    <row r="45" spans="1:17" ht="15" customHeight="1" x14ac:dyDescent="0.25">
      <c r="A45" s="53">
        <v>14</v>
      </c>
      <c r="B45" s="52" t="s">
        <v>70</v>
      </c>
      <c r="C45" s="54">
        <v>1</v>
      </c>
      <c r="D45" s="48">
        <v>150</v>
      </c>
      <c r="E45" s="54">
        <v>1</v>
      </c>
      <c r="F45" s="48">
        <v>236</v>
      </c>
      <c r="G45" s="54">
        <v>1</v>
      </c>
      <c r="H45" s="48">
        <v>252.8</v>
      </c>
      <c r="I45" s="54">
        <v>0</v>
      </c>
      <c r="J45" s="47"/>
      <c r="K45" s="54">
        <v>0</v>
      </c>
      <c r="L45" s="47"/>
      <c r="M45" s="10">
        <v>3</v>
      </c>
      <c r="N45" s="53">
        <f t="shared" si="0"/>
        <v>55.145383608542758</v>
      </c>
      <c r="O45" s="49">
        <f t="shared" si="5"/>
        <v>212.93333333333331</v>
      </c>
      <c r="P45" s="53">
        <f t="shared" si="1"/>
        <v>25.897957236322526</v>
      </c>
      <c r="Q45" s="1"/>
    </row>
    <row r="46" spans="1:17" ht="15" customHeight="1" x14ac:dyDescent="0.25">
      <c r="A46" s="53">
        <v>15</v>
      </c>
      <c r="B46" s="52" t="s">
        <v>63</v>
      </c>
      <c r="C46" s="54">
        <v>1</v>
      </c>
      <c r="D46" s="48">
        <v>150</v>
      </c>
      <c r="E46" s="54">
        <v>1</v>
      </c>
      <c r="F46" s="48">
        <v>236</v>
      </c>
      <c r="G46" s="54">
        <v>1</v>
      </c>
      <c r="H46" s="48">
        <v>252.8</v>
      </c>
      <c r="I46" s="54">
        <v>0</v>
      </c>
      <c r="J46" s="47"/>
      <c r="K46" s="54">
        <v>0</v>
      </c>
      <c r="L46" s="47"/>
      <c r="M46" s="10">
        <v>3</v>
      </c>
      <c r="N46" s="53">
        <f t="shared" si="0"/>
        <v>55.145383608542758</v>
      </c>
      <c r="O46" s="49">
        <f t="shared" si="5"/>
        <v>212.93333333333331</v>
      </c>
      <c r="P46" s="53">
        <f t="shared" si="1"/>
        <v>25.897957236322526</v>
      </c>
      <c r="Q46" s="1"/>
    </row>
    <row r="47" spans="1:17" ht="15" customHeight="1" x14ac:dyDescent="0.25">
      <c r="A47" s="53">
        <v>16</v>
      </c>
      <c r="B47" s="52" t="s">
        <v>64</v>
      </c>
      <c r="C47" s="54">
        <v>1</v>
      </c>
      <c r="D47" s="48">
        <v>850</v>
      </c>
      <c r="E47" s="54">
        <v>1</v>
      </c>
      <c r="F47" s="48">
        <v>1260</v>
      </c>
      <c r="G47" s="54">
        <v>1</v>
      </c>
      <c r="H47" s="48">
        <v>1323</v>
      </c>
      <c r="I47" s="54">
        <v>0</v>
      </c>
      <c r="J47" s="47"/>
      <c r="K47" s="54">
        <v>0</v>
      </c>
      <c r="L47" s="47"/>
      <c r="M47" s="10">
        <v>3</v>
      </c>
      <c r="N47" s="53">
        <f t="shared" si="0"/>
        <v>256.83911955411554</v>
      </c>
      <c r="O47" s="49">
        <f t="shared" si="5"/>
        <v>1144.3333333333333</v>
      </c>
      <c r="P47" s="53">
        <f t="shared" si="1"/>
        <v>22.444432236013593</v>
      </c>
      <c r="Q47" s="1"/>
    </row>
    <row r="48" spans="1:17" ht="15" customHeight="1" x14ac:dyDescent="0.25">
      <c r="A48" s="53">
        <v>17</v>
      </c>
      <c r="B48" s="52" t="s">
        <v>71</v>
      </c>
      <c r="C48" s="54">
        <v>1</v>
      </c>
      <c r="D48" s="48">
        <v>2250</v>
      </c>
      <c r="E48" s="54">
        <v>1</v>
      </c>
      <c r="F48" s="48">
        <v>3276</v>
      </c>
      <c r="G48" s="54">
        <v>1</v>
      </c>
      <c r="H48" s="48">
        <v>3439.8</v>
      </c>
      <c r="I48" s="54">
        <v>0</v>
      </c>
      <c r="J48" s="47"/>
      <c r="K48" s="54">
        <v>0</v>
      </c>
      <c r="L48" s="47"/>
      <c r="M48" s="10">
        <v>3</v>
      </c>
      <c r="N48" s="53">
        <f t="shared" si="0"/>
        <v>644.86826561709631</v>
      </c>
      <c r="O48" s="49">
        <f t="shared" si="5"/>
        <v>2988.6</v>
      </c>
      <c r="P48" s="53">
        <f t="shared" si="1"/>
        <v>21.577603748146167</v>
      </c>
      <c r="Q48" s="1"/>
    </row>
    <row r="49" spans="1:17" ht="15" customHeight="1" x14ac:dyDescent="0.25">
      <c r="A49" s="53">
        <v>18</v>
      </c>
      <c r="B49" s="52" t="s">
        <v>72</v>
      </c>
      <c r="C49" s="54">
        <v>1</v>
      </c>
      <c r="D49" s="48">
        <v>16</v>
      </c>
      <c r="E49" s="54">
        <v>1</v>
      </c>
      <c r="F49" s="48">
        <v>17</v>
      </c>
      <c r="G49" s="54">
        <v>1</v>
      </c>
      <c r="H49" s="48">
        <v>18</v>
      </c>
      <c r="I49" s="54">
        <v>0</v>
      </c>
      <c r="J49" s="47"/>
      <c r="K49" s="54">
        <v>0</v>
      </c>
      <c r="L49" s="47"/>
      <c r="M49" s="10">
        <v>3</v>
      </c>
      <c r="N49" s="53">
        <f t="shared" si="0"/>
        <v>1</v>
      </c>
      <c r="O49" s="49">
        <f t="shared" si="5"/>
        <v>17</v>
      </c>
      <c r="P49" s="53">
        <f t="shared" si="1"/>
        <v>5.882352941176471</v>
      </c>
      <c r="Q49" s="1"/>
    </row>
    <row r="50" spans="1:17" ht="15" customHeight="1" x14ac:dyDescent="0.25">
      <c r="A50" s="53">
        <v>19</v>
      </c>
      <c r="B50" s="52" t="s">
        <v>73</v>
      </c>
      <c r="C50" s="54">
        <v>1</v>
      </c>
      <c r="D50" s="48">
        <v>16</v>
      </c>
      <c r="E50" s="54">
        <v>1</v>
      </c>
      <c r="F50" s="48">
        <v>17</v>
      </c>
      <c r="G50" s="54">
        <v>1</v>
      </c>
      <c r="H50" s="48">
        <v>18</v>
      </c>
      <c r="I50" s="54">
        <v>0</v>
      </c>
      <c r="J50" s="47"/>
      <c r="K50" s="54">
        <v>0</v>
      </c>
      <c r="L50" s="47"/>
      <c r="M50" s="10">
        <v>3</v>
      </c>
      <c r="N50" s="53">
        <f t="shared" si="0"/>
        <v>1</v>
      </c>
      <c r="O50" s="49">
        <f t="shared" si="5"/>
        <v>17</v>
      </c>
      <c r="P50" s="53">
        <f t="shared" si="1"/>
        <v>5.882352941176471</v>
      </c>
      <c r="Q50" s="1"/>
    </row>
    <row r="51" spans="1:17" ht="15" customHeight="1" x14ac:dyDescent="0.25">
      <c r="A51" s="53">
        <v>20</v>
      </c>
      <c r="B51" s="52" t="s">
        <v>74</v>
      </c>
      <c r="C51" s="54">
        <v>1</v>
      </c>
      <c r="D51" s="48">
        <v>12</v>
      </c>
      <c r="E51" s="54">
        <v>1</v>
      </c>
      <c r="F51" s="48">
        <v>18.350000000000001</v>
      </c>
      <c r="G51" s="54">
        <v>1</v>
      </c>
      <c r="H51" s="48">
        <v>19.77</v>
      </c>
      <c r="I51" s="54">
        <v>0</v>
      </c>
      <c r="J51" s="47"/>
      <c r="K51" s="54">
        <v>0</v>
      </c>
      <c r="L51" s="47"/>
      <c r="M51" s="10">
        <v>3</v>
      </c>
      <c r="N51" s="53">
        <f t="shared" si="0"/>
        <v>4.1374670190024725</v>
      </c>
      <c r="O51" s="49">
        <f t="shared" si="5"/>
        <v>16.706666666666667</v>
      </c>
      <c r="P51" s="53">
        <f t="shared" si="1"/>
        <v>24.765365237444968</v>
      </c>
      <c r="Q51" s="1"/>
    </row>
    <row r="52" spans="1:17" ht="15" customHeight="1" x14ac:dyDescent="0.25">
      <c r="A52" s="53">
        <v>21</v>
      </c>
      <c r="B52" s="52" t="s">
        <v>75</v>
      </c>
      <c r="C52" s="54">
        <v>1</v>
      </c>
      <c r="D52" s="48">
        <v>12</v>
      </c>
      <c r="E52" s="54">
        <v>1</v>
      </c>
      <c r="F52" s="48">
        <v>18.350000000000001</v>
      </c>
      <c r="G52" s="54">
        <v>1</v>
      </c>
      <c r="H52" s="48">
        <v>19.77</v>
      </c>
      <c r="I52" s="54">
        <v>0</v>
      </c>
      <c r="J52" s="47"/>
      <c r="K52" s="54">
        <v>0</v>
      </c>
      <c r="L52" s="47"/>
      <c r="M52" s="10">
        <v>3</v>
      </c>
      <c r="N52" s="53">
        <f t="shared" si="0"/>
        <v>4.1374670190024725</v>
      </c>
      <c r="O52" s="49">
        <f t="shared" si="5"/>
        <v>16.706666666666667</v>
      </c>
      <c r="P52" s="53">
        <f t="shared" si="1"/>
        <v>24.765365237444968</v>
      </c>
      <c r="Q52" s="1"/>
    </row>
    <row r="53" spans="1:17" ht="15" customHeight="1" x14ac:dyDescent="0.25">
      <c r="A53" s="53">
        <v>22</v>
      </c>
      <c r="B53" s="52" t="s">
        <v>76</v>
      </c>
      <c r="C53" s="54">
        <v>1</v>
      </c>
      <c r="D53" s="48">
        <v>12</v>
      </c>
      <c r="E53" s="54">
        <v>1</v>
      </c>
      <c r="F53" s="48">
        <v>18.350000000000001</v>
      </c>
      <c r="G53" s="54">
        <v>1</v>
      </c>
      <c r="H53" s="48">
        <v>19.77</v>
      </c>
      <c r="I53" s="54">
        <v>0</v>
      </c>
      <c r="J53" s="47"/>
      <c r="K53" s="54">
        <v>0</v>
      </c>
      <c r="L53" s="47"/>
      <c r="M53" s="10">
        <v>3</v>
      </c>
      <c r="N53" s="53">
        <f t="shared" si="0"/>
        <v>4.1374670190024725</v>
      </c>
      <c r="O53" s="49">
        <f t="shared" si="5"/>
        <v>16.706666666666667</v>
      </c>
      <c r="P53" s="53">
        <f t="shared" si="1"/>
        <v>24.765365237444968</v>
      </c>
      <c r="Q53" s="1"/>
    </row>
    <row r="54" spans="1:17" ht="15" customHeight="1" x14ac:dyDescent="0.25">
      <c r="A54" s="53">
        <v>23</v>
      </c>
      <c r="B54" s="52" t="s">
        <v>65</v>
      </c>
      <c r="C54" s="54">
        <v>1</v>
      </c>
      <c r="D54" s="48">
        <v>95</v>
      </c>
      <c r="E54" s="54">
        <v>1</v>
      </c>
      <c r="F54" s="48">
        <v>108.5</v>
      </c>
      <c r="G54" s="54">
        <v>1</v>
      </c>
      <c r="H54" s="48">
        <v>157.93</v>
      </c>
      <c r="I54" s="54">
        <v>0</v>
      </c>
      <c r="J54" s="47"/>
      <c r="K54" s="54">
        <v>0</v>
      </c>
      <c r="L54" s="47"/>
      <c r="M54" s="10">
        <v>3</v>
      </c>
      <c r="N54" s="53">
        <f t="shared" si="0"/>
        <v>33.130448734258593</v>
      </c>
      <c r="O54" s="49">
        <f t="shared" si="5"/>
        <v>120.47666666666667</v>
      </c>
      <c r="P54" s="53">
        <f t="shared" si="1"/>
        <v>27.499473259766972</v>
      </c>
      <c r="Q54" s="1"/>
    </row>
    <row r="55" spans="1:17" ht="15" customHeight="1" x14ac:dyDescent="0.25">
      <c r="A55" s="53">
        <v>24</v>
      </c>
      <c r="B55" s="73" t="s">
        <v>66</v>
      </c>
      <c r="C55" s="54">
        <v>1</v>
      </c>
      <c r="D55" s="48">
        <v>80</v>
      </c>
      <c r="E55" s="54">
        <v>1</v>
      </c>
      <c r="F55" s="48">
        <v>115.5</v>
      </c>
      <c r="G55" s="54">
        <v>1</v>
      </c>
      <c r="H55" s="48">
        <v>121.28</v>
      </c>
      <c r="I55" s="54">
        <v>0</v>
      </c>
      <c r="J55" s="47"/>
      <c r="K55" s="54">
        <v>0</v>
      </c>
      <c r="L55" s="47"/>
      <c r="M55" s="10">
        <v>3</v>
      </c>
      <c r="N55" s="53">
        <f t="shared" si="0"/>
        <v>22.352094607292102</v>
      </c>
      <c r="O55" s="49">
        <f t="shared" si="5"/>
        <v>105.59333333333332</v>
      </c>
      <c r="P55" s="53">
        <f t="shared" si="1"/>
        <v>21.168092626389392</v>
      </c>
      <c r="Q55" s="1"/>
    </row>
    <row r="56" spans="1:17" ht="15" customHeight="1" x14ac:dyDescent="0.25">
      <c r="A56" s="53">
        <v>25</v>
      </c>
      <c r="B56" s="74" t="s">
        <v>78</v>
      </c>
      <c r="C56" s="54">
        <v>1</v>
      </c>
      <c r="D56" s="48">
        <v>300</v>
      </c>
      <c r="E56" s="54">
        <v>1</v>
      </c>
      <c r="F56" s="48">
        <v>530</v>
      </c>
      <c r="G56" s="54">
        <v>1</v>
      </c>
      <c r="H56" s="48">
        <v>561.5</v>
      </c>
      <c r="I56" s="54">
        <v>0</v>
      </c>
      <c r="J56" s="47"/>
      <c r="K56" s="54">
        <v>0</v>
      </c>
      <c r="L56" s="47"/>
      <c r="M56" s="10">
        <v>3</v>
      </c>
      <c r="N56" s="53">
        <f t="shared" si="0"/>
        <v>142.75532681246369</v>
      </c>
      <c r="O56" s="49">
        <f t="shared" si="5"/>
        <v>463.83333333333331</v>
      </c>
      <c r="P56" s="53">
        <f t="shared" si="1"/>
        <v>30.777289287631412</v>
      </c>
      <c r="Q56" s="1"/>
    </row>
    <row r="57" spans="1:17" ht="15" customHeight="1" x14ac:dyDescent="0.25">
      <c r="A57" s="53">
        <v>26</v>
      </c>
      <c r="B57" s="68" t="s">
        <v>77</v>
      </c>
      <c r="C57" s="54">
        <v>1</v>
      </c>
      <c r="D57" s="48">
        <v>9</v>
      </c>
      <c r="E57" s="54">
        <v>1</v>
      </c>
      <c r="F57" s="48">
        <v>7.35</v>
      </c>
      <c r="G57" s="54">
        <v>1</v>
      </c>
      <c r="H57" s="48">
        <v>7.72</v>
      </c>
      <c r="I57" s="54">
        <v>0</v>
      </c>
      <c r="J57" s="47"/>
      <c r="K57" s="54">
        <v>0</v>
      </c>
      <c r="L57" s="47"/>
      <c r="M57" s="10">
        <v>3</v>
      </c>
      <c r="N57" s="53">
        <f t="shared" si="0"/>
        <v>0.86581368280556392</v>
      </c>
      <c r="O57" s="49">
        <f t="shared" si="5"/>
        <v>8.0233333333333334</v>
      </c>
      <c r="P57" s="53">
        <f t="shared" si="1"/>
        <v>10.791196711328174</v>
      </c>
      <c r="Q57" s="1"/>
    </row>
    <row r="58" spans="1:17" ht="15" customHeight="1" x14ac:dyDescent="0.25">
      <c r="A58" s="61"/>
      <c r="B58" s="62"/>
      <c r="C58" s="63"/>
      <c r="D58" s="64"/>
      <c r="E58" s="63"/>
      <c r="F58" s="64"/>
      <c r="G58" s="63"/>
      <c r="H58" s="64"/>
      <c r="I58" s="63"/>
      <c r="J58" s="65"/>
      <c r="K58" s="63"/>
      <c r="L58" s="65"/>
      <c r="M58" s="20"/>
      <c r="N58" s="20"/>
      <c r="O58" s="66"/>
      <c r="P58" s="20"/>
      <c r="Q58" s="1"/>
    </row>
    <row r="59" spans="1:17" ht="15" customHeight="1" x14ac:dyDescent="0.25">
      <c r="A59" s="61"/>
      <c r="B59" s="62"/>
      <c r="C59" s="63"/>
      <c r="D59" s="64"/>
      <c r="E59" s="63"/>
      <c r="F59" s="64"/>
      <c r="G59" s="63"/>
      <c r="H59" s="64"/>
      <c r="I59" s="63"/>
      <c r="J59" s="65"/>
      <c r="K59" s="63"/>
      <c r="L59" s="65"/>
      <c r="M59" s="20"/>
      <c r="N59" s="20"/>
      <c r="O59" s="66"/>
      <c r="P59" s="20"/>
      <c r="Q59" s="1"/>
    </row>
    <row r="60" spans="1:17" ht="15" customHeight="1" x14ac:dyDescent="0.25">
      <c r="A60" s="3" t="s">
        <v>49</v>
      </c>
      <c r="B60" s="3"/>
      <c r="C60" s="3"/>
      <c r="D60" s="3"/>
      <c r="E60" s="3"/>
      <c r="F60" s="96" t="s">
        <v>20</v>
      </c>
      <c r="G60" s="96"/>
      <c r="H60" s="97" t="s">
        <v>19</v>
      </c>
      <c r="I60" s="97"/>
      <c r="J60" s="97"/>
      <c r="K60" s="3"/>
      <c r="L60" s="3"/>
      <c r="M60" s="3"/>
      <c r="N60" s="3"/>
      <c r="O60" s="3"/>
      <c r="P60" s="1"/>
      <c r="Q60" s="1"/>
    </row>
    <row r="61" spans="1:17" ht="15" customHeight="1" x14ac:dyDescent="0.25">
      <c r="A61" s="3"/>
      <c r="B61" s="3"/>
      <c r="C61" s="3"/>
      <c r="D61" s="3"/>
      <c r="E61" s="3"/>
      <c r="F61" s="96"/>
      <c r="G61" s="96"/>
      <c r="H61" s="97"/>
      <c r="I61" s="97"/>
      <c r="J61" s="97"/>
      <c r="K61" s="3"/>
      <c r="L61" s="3"/>
      <c r="M61" s="3"/>
      <c r="N61" s="3"/>
      <c r="O61" s="3"/>
      <c r="P61" s="1"/>
      <c r="Q61" s="1"/>
    </row>
    <row r="62" spans="1:17" ht="15" customHeight="1" x14ac:dyDescent="0.25">
      <c r="A62" s="1"/>
      <c r="B62" s="1"/>
      <c r="C62" s="1"/>
      <c r="D62" s="1"/>
      <c r="E62" s="1"/>
      <c r="F62" s="96"/>
      <c r="G62" s="96"/>
      <c r="H62" s="97"/>
      <c r="I62" s="97"/>
      <c r="J62" s="97"/>
      <c r="K62" s="1"/>
      <c r="L62" s="55"/>
      <c r="M62" s="1"/>
      <c r="N62" s="1"/>
      <c r="O62" s="1"/>
      <c r="P62" s="1"/>
      <c r="Q62" s="1"/>
    </row>
    <row r="63" spans="1:17" ht="15" customHeight="1" x14ac:dyDescent="0.25">
      <c r="A63" s="1" t="s">
        <v>21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ht="15" customHeight="1" x14ac:dyDescent="0.25">
      <c r="A64" s="1" t="s">
        <v>22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ht="15" customHeight="1" x14ac:dyDescent="0.25">
      <c r="A65" s="1" t="s">
        <v>24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ht="15" customHeight="1" x14ac:dyDescent="0.25">
      <c r="A66" s="1" t="s">
        <v>23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ht="15" customHeight="1" x14ac:dyDescent="0.25">
      <c r="A67" s="1"/>
      <c r="B67" s="1"/>
      <c r="C67" s="1"/>
      <c r="D67" s="1"/>
      <c r="E67" s="1"/>
      <c r="F67" s="1"/>
      <c r="G67" s="1"/>
      <c r="H67" s="7"/>
      <c r="I67" s="1"/>
      <c r="J67" s="1"/>
      <c r="K67" s="1"/>
      <c r="L67" s="1"/>
      <c r="M67" s="1"/>
      <c r="N67" s="1"/>
      <c r="O67" s="1"/>
      <c r="P67" s="1"/>
      <c r="Q67" s="1"/>
    </row>
    <row r="68" spans="1:17" ht="25.5" customHeight="1" x14ac:dyDescent="0.25">
      <c r="A68" s="54" t="s">
        <v>5</v>
      </c>
      <c r="B68" s="39" t="s">
        <v>1</v>
      </c>
      <c r="C68" s="90" t="s">
        <v>30</v>
      </c>
      <c r="D68" s="91"/>
      <c r="E68" s="92"/>
      <c r="F68" s="39" t="s">
        <v>36</v>
      </c>
      <c r="G68" s="90" t="s">
        <v>32</v>
      </c>
      <c r="H68" s="92"/>
      <c r="I68" s="93" t="s">
        <v>26</v>
      </c>
      <c r="J68" s="94"/>
      <c r="K68" s="94"/>
      <c r="L68" s="94"/>
      <c r="M68" s="95"/>
      <c r="N68" s="93" t="s">
        <v>25</v>
      </c>
      <c r="O68" s="94"/>
      <c r="P68" s="95"/>
      <c r="Q68" s="1"/>
    </row>
    <row r="69" spans="1:17" ht="20.100000000000001" customHeight="1" x14ac:dyDescent="0.25">
      <c r="A69" s="50">
        <v>1</v>
      </c>
      <c r="B69" s="52" t="s">
        <v>68</v>
      </c>
      <c r="C69" s="80" t="s">
        <v>44</v>
      </c>
      <c r="D69" s="81"/>
      <c r="E69" s="82"/>
      <c r="F69" s="10">
        <v>100</v>
      </c>
      <c r="G69" s="83">
        <v>1</v>
      </c>
      <c r="H69" s="84"/>
      <c r="I69" s="75">
        <v>9</v>
      </c>
      <c r="J69" s="76"/>
      <c r="K69" s="76"/>
      <c r="L69" s="76"/>
      <c r="M69" s="77"/>
      <c r="N69" s="75">
        <f>F69*I69</f>
        <v>900</v>
      </c>
      <c r="O69" s="76"/>
      <c r="P69" s="77"/>
      <c r="Q69" s="1"/>
    </row>
    <row r="70" spans="1:17" ht="20.100000000000001" customHeight="1" x14ac:dyDescent="0.25">
      <c r="A70" s="51">
        <v>2</v>
      </c>
      <c r="B70" s="52" t="s">
        <v>52</v>
      </c>
      <c r="C70" s="80" t="s">
        <v>44</v>
      </c>
      <c r="D70" s="81"/>
      <c r="E70" s="82"/>
      <c r="F70" s="10">
        <v>100</v>
      </c>
      <c r="G70" s="83">
        <v>1</v>
      </c>
      <c r="H70" s="84"/>
      <c r="I70" s="75">
        <v>11</v>
      </c>
      <c r="J70" s="76"/>
      <c r="K70" s="76"/>
      <c r="L70" s="76"/>
      <c r="M70" s="77"/>
      <c r="N70" s="75">
        <f>F70*I70</f>
        <v>1100</v>
      </c>
      <c r="O70" s="76"/>
      <c r="P70" s="77"/>
      <c r="Q70" s="1"/>
    </row>
    <row r="71" spans="1:17" ht="20.100000000000001" customHeight="1" x14ac:dyDescent="0.25">
      <c r="A71" s="51">
        <v>3</v>
      </c>
      <c r="B71" s="52" t="s">
        <v>53</v>
      </c>
      <c r="C71" s="80" t="s">
        <v>44</v>
      </c>
      <c r="D71" s="81"/>
      <c r="E71" s="82"/>
      <c r="F71" s="10">
        <v>12</v>
      </c>
      <c r="G71" s="83">
        <v>1</v>
      </c>
      <c r="H71" s="84"/>
      <c r="I71" s="75">
        <v>550</v>
      </c>
      <c r="J71" s="76"/>
      <c r="K71" s="76"/>
      <c r="L71" s="76"/>
      <c r="M71" s="77"/>
      <c r="N71" s="75">
        <f t="shared" ref="N71" si="6">F71*I71</f>
        <v>6600</v>
      </c>
      <c r="O71" s="76"/>
      <c r="P71" s="77"/>
      <c r="Q71" s="1"/>
    </row>
    <row r="72" spans="1:17" ht="20.100000000000001" customHeight="1" x14ac:dyDescent="0.25">
      <c r="A72" s="51">
        <v>4</v>
      </c>
      <c r="B72" s="52" t="s">
        <v>54</v>
      </c>
      <c r="C72" s="80" t="s">
        <v>67</v>
      </c>
      <c r="D72" s="81"/>
      <c r="E72" s="82"/>
      <c r="F72" s="10">
        <v>20</v>
      </c>
      <c r="G72" s="83">
        <v>1</v>
      </c>
      <c r="H72" s="84"/>
      <c r="I72" s="75">
        <v>350</v>
      </c>
      <c r="J72" s="76"/>
      <c r="K72" s="76"/>
      <c r="L72" s="76"/>
      <c r="M72" s="77"/>
      <c r="N72" s="75">
        <f t="shared" ref="N72:N94" si="7">F72*I72</f>
        <v>7000</v>
      </c>
      <c r="O72" s="76"/>
      <c r="P72" s="77"/>
      <c r="Q72" s="1"/>
    </row>
    <row r="73" spans="1:17" ht="20.100000000000001" customHeight="1" x14ac:dyDescent="0.25">
      <c r="A73" s="53">
        <v>5</v>
      </c>
      <c r="B73" s="52" t="s">
        <v>55</v>
      </c>
      <c r="C73" s="81" t="s">
        <v>44</v>
      </c>
      <c r="D73" s="81"/>
      <c r="E73" s="82"/>
      <c r="F73" s="10">
        <v>3</v>
      </c>
      <c r="G73" s="83">
        <v>1</v>
      </c>
      <c r="H73" s="84"/>
      <c r="I73" s="75">
        <v>700</v>
      </c>
      <c r="J73" s="76"/>
      <c r="K73" s="76"/>
      <c r="L73" s="76"/>
      <c r="M73" s="77"/>
      <c r="N73" s="75">
        <f t="shared" si="7"/>
        <v>2100</v>
      </c>
      <c r="O73" s="76"/>
      <c r="P73" s="77"/>
      <c r="Q73" s="1"/>
    </row>
    <row r="74" spans="1:17" ht="18.75" customHeight="1" x14ac:dyDescent="0.25">
      <c r="A74" s="51">
        <v>6</v>
      </c>
      <c r="B74" s="52" t="s">
        <v>56</v>
      </c>
      <c r="C74" s="80" t="s">
        <v>44</v>
      </c>
      <c r="D74" s="81"/>
      <c r="E74" s="82"/>
      <c r="F74" s="10">
        <v>4</v>
      </c>
      <c r="G74" s="83">
        <v>1</v>
      </c>
      <c r="H74" s="84"/>
      <c r="I74" s="75">
        <v>410</v>
      </c>
      <c r="J74" s="76"/>
      <c r="K74" s="76"/>
      <c r="L74" s="76"/>
      <c r="M74" s="77"/>
      <c r="N74" s="75">
        <f t="shared" si="7"/>
        <v>1640</v>
      </c>
      <c r="O74" s="76"/>
      <c r="P74" s="77"/>
      <c r="Q74" s="1"/>
    </row>
    <row r="75" spans="1:17" ht="15.75" customHeight="1" x14ac:dyDescent="0.25">
      <c r="A75" s="51">
        <v>7</v>
      </c>
      <c r="B75" s="56" t="s">
        <v>57</v>
      </c>
      <c r="C75" s="80" t="s">
        <v>44</v>
      </c>
      <c r="D75" s="81"/>
      <c r="E75" s="82"/>
      <c r="F75" s="10">
        <v>7</v>
      </c>
      <c r="G75" s="83">
        <v>1</v>
      </c>
      <c r="H75" s="84"/>
      <c r="I75" s="75">
        <v>650</v>
      </c>
      <c r="J75" s="76"/>
      <c r="K75" s="76"/>
      <c r="L75" s="76"/>
      <c r="M75" s="77"/>
      <c r="N75" s="75">
        <f t="shared" si="7"/>
        <v>4550</v>
      </c>
      <c r="O75" s="76"/>
      <c r="P75" s="77"/>
    </row>
    <row r="76" spans="1:17" ht="20.100000000000001" customHeight="1" x14ac:dyDescent="0.25">
      <c r="A76" s="51">
        <v>8</v>
      </c>
      <c r="B76" s="52" t="s">
        <v>69</v>
      </c>
      <c r="C76" s="80" t="s">
        <v>44</v>
      </c>
      <c r="D76" s="81"/>
      <c r="E76" s="82"/>
      <c r="F76" s="10">
        <v>5</v>
      </c>
      <c r="G76" s="83">
        <v>1</v>
      </c>
      <c r="H76" s="84"/>
      <c r="I76" s="75">
        <v>775</v>
      </c>
      <c r="J76" s="76"/>
      <c r="K76" s="76"/>
      <c r="L76" s="76"/>
      <c r="M76" s="77"/>
      <c r="N76" s="75">
        <f t="shared" si="7"/>
        <v>3875</v>
      </c>
      <c r="O76" s="76"/>
      <c r="P76" s="77"/>
    </row>
    <row r="77" spans="1:17" ht="20.100000000000001" customHeight="1" x14ac:dyDescent="0.25">
      <c r="A77" s="53">
        <v>9</v>
      </c>
      <c r="B77" s="52" t="s">
        <v>58</v>
      </c>
      <c r="C77" s="80" t="s">
        <v>44</v>
      </c>
      <c r="D77" s="81"/>
      <c r="E77" s="82"/>
      <c r="F77" s="10">
        <v>100</v>
      </c>
      <c r="G77" s="83">
        <v>1</v>
      </c>
      <c r="H77" s="84"/>
      <c r="I77" s="75">
        <v>12</v>
      </c>
      <c r="J77" s="76"/>
      <c r="K77" s="76"/>
      <c r="L77" s="76"/>
      <c r="M77" s="77"/>
      <c r="N77" s="75">
        <f t="shared" si="7"/>
        <v>1200</v>
      </c>
      <c r="O77" s="76"/>
      <c r="P77" s="77"/>
    </row>
    <row r="78" spans="1:17" ht="20.100000000000001" customHeight="1" x14ac:dyDescent="0.25">
      <c r="A78" s="53">
        <v>10</v>
      </c>
      <c r="B78" s="52" t="s">
        <v>59</v>
      </c>
      <c r="C78" s="80" t="s">
        <v>44</v>
      </c>
      <c r="D78" s="81"/>
      <c r="E78" s="82"/>
      <c r="F78" s="10">
        <v>100</v>
      </c>
      <c r="G78" s="83">
        <v>1</v>
      </c>
      <c r="H78" s="84"/>
      <c r="I78" s="75">
        <v>12</v>
      </c>
      <c r="J78" s="76"/>
      <c r="K78" s="76"/>
      <c r="L78" s="76"/>
      <c r="M78" s="77"/>
      <c r="N78" s="75">
        <f t="shared" si="7"/>
        <v>1200</v>
      </c>
      <c r="O78" s="76"/>
      <c r="P78" s="77"/>
    </row>
    <row r="79" spans="1:17" ht="18" customHeight="1" x14ac:dyDescent="0.25">
      <c r="A79" s="53">
        <v>11</v>
      </c>
      <c r="B79" s="52" t="s">
        <v>60</v>
      </c>
      <c r="C79" s="80" t="s">
        <v>44</v>
      </c>
      <c r="D79" s="81"/>
      <c r="E79" s="82"/>
      <c r="F79" s="10">
        <v>100</v>
      </c>
      <c r="G79" s="83">
        <v>1</v>
      </c>
      <c r="H79" s="84"/>
      <c r="I79" s="75">
        <v>12</v>
      </c>
      <c r="J79" s="76"/>
      <c r="K79" s="76"/>
      <c r="L79" s="76"/>
      <c r="M79" s="77"/>
      <c r="N79" s="75">
        <f t="shared" si="7"/>
        <v>1200</v>
      </c>
      <c r="O79" s="76"/>
      <c r="P79" s="77"/>
    </row>
    <row r="80" spans="1:17" ht="18" customHeight="1" x14ac:dyDescent="0.25">
      <c r="A80" s="53">
        <v>12</v>
      </c>
      <c r="B80" s="52" t="s">
        <v>61</v>
      </c>
      <c r="C80" s="80" t="s">
        <v>44</v>
      </c>
      <c r="D80" s="81"/>
      <c r="E80" s="82"/>
      <c r="F80" s="10">
        <v>100</v>
      </c>
      <c r="G80" s="83">
        <v>1</v>
      </c>
      <c r="H80" s="84"/>
      <c r="I80" s="75">
        <v>12</v>
      </c>
      <c r="J80" s="76"/>
      <c r="K80" s="76"/>
      <c r="L80" s="76"/>
      <c r="M80" s="77"/>
      <c r="N80" s="75">
        <f t="shared" si="7"/>
        <v>1200</v>
      </c>
      <c r="O80" s="76"/>
      <c r="P80" s="77"/>
    </row>
    <row r="81" spans="1:16" ht="18" customHeight="1" x14ac:dyDescent="0.25">
      <c r="A81" s="53">
        <v>13</v>
      </c>
      <c r="B81" s="52" t="s">
        <v>62</v>
      </c>
      <c r="C81" s="80" t="s">
        <v>44</v>
      </c>
      <c r="D81" s="81"/>
      <c r="E81" s="82"/>
      <c r="F81" s="10">
        <v>20</v>
      </c>
      <c r="G81" s="83">
        <v>1</v>
      </c>
      <c r="H81" s="84"/>
      <c r="I81" s="75">
        <v>20</v>
      </c>
      <c r="J81" s="76"/>
      <c r="K81" s="76"/>
      <c r="L81" s="76"/>
      <c r="M81" s="77"/>
      <c r="N81" s="75">
        <f t="shared" si="7"/>
        <v>400</v>
      </c>
      <c r="O81" s="76"/>
      <c r="P81" s="77"/>
    </row>
    <row r="82" spans="1:16" ht="18" customHeight="1" x14ac:dyDescent="0.25">
      <c r="A82" s="53">
        <v>14</v>
      </c>
      <c r="B82" s="52" t="s">
        <v>70</v>
      </c>
      <c r="C82" s="80" t="s">
        <v>44</v>
      </c>
      <c r="D82" s="81"/>
      <c r="E82" s="82"/>
      <c r="F82" s="10">
        <v>15</v>
      </c>
      <c r="G82" s="83">
        <v>1</v>
      </c>
      <c r="H82" s="84"/>
      <c r="I82" s="75">
        <v>150</v>
      </c>
      <c r="J82" s="76"/>
      <c r="K82" s="76"/>
      <c r="L82" s="76"/>
      <c r="M82" s="77"/>
      <c r="N82" s="75">
        <f t="shared" si="7"/>
        <v>2250</v>
      </c>
      <c r="O82" s="76"/>
      <c r="P82" s="77"/>
    </row>
    <row r="83" spans="1:16" ht="18" customHeight="1" x14ac:dyDescent="0.25">
      <c r="A83" s="53">
        <v>15</v>
      </c>
      <c r="B83" s="52" t="s">
        <v>63</v>
      </c>
      <c r="C83" s="80" t="s">
        <v>44</v>
      </c>
      <c r="D83" s="81"/>
      <c r="E83" s="82"/>
      <c r="F83" s="10">
        <v>15</v>
      </c>
      <c r="G83" s="83">
        <v>1</v>
      </c>
      <c r="H83" s="84"/>
      <c r="I83" s="78">
        <v>150</v>
      </c>
      <c r="J83" s="115"/>
      <c r="K83" s="115"/>
      <c r="L83" s="115"/>
      <c r="M83" s="79"/>
      <c r="N83" s="75">
        <f t="shared" si="7"/>
        <v>2250</v>
      </c>
      <c r="O83" s="76"/>
      <c r="P83" s="77"/>
    </row>
    <row r="84" spans="1:16" ht="18" customHeight="1" x14ac:dyDescent="0.25">
      <c r="A84" s="53">
        <v>16</v>
      </c>
      <c r="B84" s="52" t="s">
        <v>64</v>
      </c>
      <c r="C84" s="80" t="s">
        <v>44</v>
      </c>
      <c r="D84" s="81"/>
      <c r="E84" s="82"/>
      <c r="F84" s="10">
        <v>20</v>
      </c>
      <c r="G84" s="78">
        <v>1</v>
      </c>
      <c r="H84" s="79"/>
      <c r="I84" s="75">
        <v>850</v>
      </c>
      <c r="J84" s="76"/>
      <c r="K84" s="76"/>
      <c r="L84" s="76"/>
      <c r="M84" s="77"/>
      <c r="N84" s="75">
        <f t="shared" si="7"/>
        <v>17000</v>
      </c>
      <c r="O84" s="76"/>
      <c r="P84" s="77"/>
    </row>
    <row r="85" spans="1:16" ht="18" customHeight="1" x14ac:dyDescent="0.25">
      <c r="A85" s="53">
        <v>17</v>
      </c>
      <c r="B85" s="52" t="s">
        <v>79</v>
      </c>
      <c r="C85" s="80" t="s">
        <v>44</v>
      </c>
      <c r="D85" s="81"/>
      <c r="E85" s="82"/>
      <c r="F85" s="10">
        <v>10</v>
      </c>
      <c r="G85" s="83">
        <v>1</v>
      </c>
      <c r="H85" s="84"/>
      <c r="I85" s="75">
        <v>2250</v>
      </c>
      <c r="J85" s="76"/>
      <c r="K85" s="76"/>
      <c r="L85" s="76"/>
      <c r="M85" s="77"/>
      <c r="N85" s="75">
        <f t="shared" si="7"/>
        <v>22500</v>
      </c>
      <c r="O85" s="76"/>
      <c r="P85" s="77"/>
    </row>
    <row r="86" spans="1:16" ht="18" customHeight="1" x14ac:dyDescent="0.25">
      <c r="A86" s="53">
        <v>18</v>
      </c>
      <c r="B86" s="52" t="s">
        <v>72</v>
      </c>
      <c r="C86" s="80" t="s">
        <v>44</v>
      </c>
      <c r="D86" s="81"/>
      <c r="E86" s="82"/>
      <c r="F86" s="10">
        <v>100</v>
      </c>
      <c r="G86" s="78">
        <v>1</v>
      </c>
      <c r="H86" s="79"/>
      <c r="I86" s="75">
        <v>16</v>
      </c>
      <c r="J86" s="76"/>
      <c r="K86" s="76"/>
      <c r="L86" s="76"/>
      <c r="M86" s="77"/>
      <c r="N86" s="75">
        <f t="shared" si="7"/>
        <v>1600</v>
      </c>
      <c r="O86" s="76"/>
      <c r="P86" s="77"/>
    </row>
    <row r="87" spans="1:16" ht="18" customHeight="1" x14ac:dyDescent="0.25">
      <c r="A87" s="53">
        <v>19</v>
      </c>
      <c r="B87" s="73" t="s">
        <v>73</v>
      </c>
      <c r="C87" s="80" t="s">
        <v>44</v>
      </c>
      <c r="D87" s="81"/>
      <c r="E87" s="82"/>
      <c r="F87" s="10">
        <v>100</v>
      </c>
      <c r="G87" s="78">
        <v>1</v>
      </c>
      <c r="H87" s="79"/>
      <c r="I87" s="75">
        <v>16</v>
      </c>
      <c r="J87" s="76"/>
      <c r="K87" s="76"/>
      <c r="L87" s="76"/>
      <c r="M87" s="77"/>
      <c r="N87" s="75">
        <f t="shared" ref="N87:N93" si="8">F87*I87</f>
        <v>1600</v>
      </c>
      <c r="O87" s="76"/>
      <c r="P87" s="77"/>
    </row>
    <row r="88" spans="1:16" ht="18" customHeight="1" x14ac:dyDescent="0.25">
      <c r="A88" s="53">
        <v>20</v>
      </c>
      <c r="B88" s="74" t="s">
        <v>74</v>
      </c>
      <c r="C88" s="80" t="s">
        <v>44</v>
      </c>
      <c r="D88" s="81"/>
      <c r="E88" s="82"/>
      <c r="F88" s="10">
        <v>100</v>
      </c>
      <c r="G88" s="78">
        <v>1</v>
      </c>
      <c r="H88" s="79"/>
      <c r="I88" s="75">
        <v>12</v>
      </c>
      <c r="J88" s="76"/>
      <c r="K88" s="76"/>
      <c r="L88" s="76"/>
      <c r="M88" s="77"/>
      <c r="N88" s="75">
        <f t="shared" si="8"/>
        <v>1200</v>
      </c>
      <c r="O88" s="76"/>
      <c r="P88" s="77"/>
    </row>
    <row r="89" spans="1:16" ht="18" customHeight="1" x14ac:dyDescent="0.25">
      <c r="A89" s="53">
        <v>21</v>
      </c>
      <c r="B89" s="74" t="s">
        <v>75</v>
      </c>
      <c r="C89" s="80" t="s">
        <v>44</v>
      </c>
      <c r="D89" s="81"/>
      <c r="E89" s="82"/>
      <c r="F89" s="10">
        <v>100</v>
      </c>
      <c r="G89" s="78">
        <v>1</v>
      </c>
      <c r="H89" s="79"/>
      <c r="I89" s="75">
        <v>12</v>
      </c>
      <c r="J89" s="76"/>
      <c r="K89" s="76"/>
      <c r="L89" s="76"/>
      <c r="M89" s="77"/>
      <c r="N89" s="75">
        <f t="shared" si="8"/>
        <v>1200</v>
      </c>
      <c r="O89" s="76"/>
      <c r="P89" s="77"/>
    </row>
    <row r="90" spans="1:16" ht="18" customHeight="1" x14ac:dyDescent="0.25">
      <c r="A90" s="53">
        <v>22</v>
      </c>
      <c r="B90" s="73" t="s">
        <v>76</v>
      </c>
      <c r="C90" s="80" t="s">
        <v>44</v>
      </c>
      <c r="D90" s="81"/>
      <c r="E90" s="82"/>
      <c r="F90" s="10">
        <v>100</v>
      </c>
      <c r="G90" s="78">
        <v>1</v>
      </c>
      <c r="H90" s="79"/>
      <c r="I90" s="75">
        <v>12</v>
      </c>
      <c r="J90" s="76"/>
      <c r="K90" s="76"/>
      <c r="L90" s="76"/>
      <c r="M90" s="77"/>
      <c r="N90" s="75">
        <f t="shared" si="8"/>
        <v>1200</v>
      </c>
      <c r="O90" s="76"/>
      <c r="P90" s="77"/>
    </row>
    <row r="91" spans="1:16" ht="18" customHeight="1" x14ac:dyDescent="0.25">
      <c r="A91" s="53">
        <v>23</v>
      </c>
      <c r="B91" s="74" t="s">
        <v>65</v>
      </c>
      <c r="C91" s="80" t="s">
        <v>44</v>
      </c>
      <c r="D91" s="81"/>
      <c r="E91" s="82"/>
      <c r="F91" s="10">
        <v>15</v>
      </c>
      <c r="G91" s="78">
        <v>1</v>
      </c>
      <c r="H91" s="79"/>
      <c r="I91" s="75">
        <v>95</v>
      </c>
      <c r="J91" s="76"/>
      <c r="K91" s="76"/>
      <c r="L91" s="76"/>
      <c r="M91" s="77"/>
      <c r="N91" s="75">
        <f t="shared" si="8"/>
        <v>1425</v>
      </c>
      <c r="O91" s="76"/>
      <c r="P91" s="77"/>
    </row>
    <row r="92" spans="1:16" ht="18" customHeight="1" x14ac:dyDescent="0.25">
      <c r="A92" s="53">
        <v>24</v>
      </c>
      <c r="B92" s="73" t="s">
        <v>66</v>
      </c>
      <c r="C92" s="80" t="s">
        <v>44</v>
      </c>
      <c r="D92" s="81"/>
      <c r="E92" s="82"/>
      <c r="F92" s="10">
        <v>15</v>
      </c>
      <c r="G92" s="78">
        <v>1</v>
      </c>
      <c r="H92" s="79"/>
      <c r="I92" s="75">
        <v>80</v>
      </c>
      <c r="J92" s="76"/>
      <c r="K92" s="76"/>
      <c r="L92" s="76"/>
      <c r="M92" s="77"/>
      <c r="N92" s="75">
        <f t="shared" si="8"/>
        <v>1200</v>
      </c>
      <c r="O92" s="76"/>
      <c r="P92" s="77"/>
    </row>
    <row r="93" spans="1:16" ht="18" customHeight="1" x14ac:dyDescent="0.25">
      <c r="A93" s="53">
        <v>25</v>
      </c>
      <c r="B93" s="74" t="s">
        <v>78</v>
      </c>
      <c r="C93" s="80" t="s">
        <v>44</v>
      </c>
      <c r="D93" s="81"/>
      <c r="E93" s="82"/>
      <c r="F93" s="10">
        <v>5</v>
      </c>
      <c r="G93" s="78">
        <v>1</v>
      </c>
      <c r="H93" s="79"/>
      <c r="I93" s="75">
        <v>300</v>
      </c>
      <c r="J93" s="76"/>
      <c r="K93" s="76"/>
      <c r="L93" s="76"/>
      <c r="M93" s="77"/>
      <c r="N93" s="75">
        <f t="shared" si="8"/>
        <v>1500</v>
      </c>
      <c r="O93" s="76"/>
      <c r="P93" s="77"/>
    </row>
    <row r="94" spans="1:16" ht="18" customHeight="1" x14ac:dyDescent="0.25">
      <c r="A94" s="53">
        <v>26</v>
      </c>
      <c r="B94" s="52" t="s">
        <v>77</v>
      </c>
      <c r="C94" s="80" t="s">
        <v>44</v>
      </c>
      <c r="D94" s="81"/>
      <c r="E94" s="82"/>
      <c r="F94" s="10">
        <v>100</v>
      </c>
      <c r="G94" s="83">
        <v>1</v>
      </c>
      <c r="H94" s="84"/>
      <c r="I94" s="75">
        <v>9</v>
      </c>
      <c r="J94" s="76"/>
      <c r="K94" s="76"/>
      <c r="L94" s="76"/>
      <c r="M94" s="77"/>
      <c r="N94" s="75">
        <f t="shared" si="7"/>
        <v>900</v>
      </c>
      <c r="O94" s="76"/>
      <c r="P94" s="77"/>
    </row>
    <row r="95" spans="1:16" ht="20.100000000000001" customHeight="1" x14ac:dyDescent="0.2">
      <c r="A95" s="20"/>
      <c r="B95" s="16"/>
      <c r="C95" s="18"/>
      <c r="D95" s="18"/>
      <c r="E95" s="18"/>
      <c r="F95" s="18"/>
      <c r="G95" s="18"/>
      <c r="H95" s="18"/>
      <c r="I95" s="17"/>
      <c r="J95" s="17"/>
      <c r="K95" s="17"/>
      <c r="L95" s="17"/>
      <c r="M95" s="17"/>
      <c r="N95" s="111">
        <f>SUM(N69:P94)</f>
        <v>88790</v>
      </c>
      <c r="O95" s="111"/>
      <c r="P95" s="111"/>
    </row>
    <row r="96" spans="1:16" ht="20.100000000000001" customHeight="1" x14ac:dyDescent="0.25">
      <c r="A96" s="2"/>
      <c r="B96" s="45" t="s">
        <v>28</v>
      </c>
      <c r="C96" s="114">
        <f>N95</f>
        <v>88790</v>
      </c>
      <c r="D96" s="114"/>
      <c r="E96" s="33"/>
      <c r="F96" s="108" t="s">
        <v>83</v>
      </c>
      <c r="G96" s="109"/>
      <c r="H96" s="109"/>
      <c r="I96" s="109"/>
      <c r="J96" s="109"/>
      <c r="K96" s="109"/>
      <c r="L96" s="109"/>
      <c r="M96" s="109"/>
      <c r="N96" s="109"/>
      <c r="O96" s="109"/>
      <c r="P96" s="109"/>
    </row>
    <row r="97" spans="1:16" ht="20.100000000000001" customHeight="1" x14ac:dyDescent="0.25">
      <c r="A97" s="2"/>
      <c r="B97" s="34"/>
      <c r="C97" s="34"/>
      <c r="D97" s="33"/>
      <c r="E97" s="5"/>
      <c r="F97" s="5"/>
      <c r="G97" s="5"/>
      <c r="H97" s="5"/>
      <c r="I97" s="5"/>
      <c r="J97" s="5"/>
      <c r="K97" s="5"/>
      <c r="L97" s="5"/>
      <c r="M97" s="5"/>
      <c r="N97" s="4"/>
      <c r="O97" s="4"/>
      <c r="P97" s="11"/>
    </row>
    <row r="98" spans="1:16" ht="54" customHeight="1" x14ac:dyDescent="0.25">
      <c r="A98" s="2"/>
      <c r="B98" s="116" t="s">
        <v>82</v>
      </c>
      <c r="C98" s="116"/>
      <c r="D98" s="116"/>
      <c r="E98" s="116"/>
      <c r="F98" s="116"/>
      <c r="G98" s="116"/>
      <c r="H98" s="116"/>
      <c r="I98" s="116"/>
      <c r="J98" s="116"/>
      <c r="K98" s="116"/>
      <c r="L98" s="116"/>
      <c r="M98" s="116"/>
      <c r="N98" s="116"/>
      <c r="O98" s="116"/>
      <c r="P98" s="116"/>
    </row>
    <row r="99" spans="1:16" ht="42.75" customHeight="1" x14ac:dyDescent="0.25">
      <c r="A99" s="2"/>
      <c r="B99" s="72" t="s">
        <v>81</v>
      </c>
      <c r="C99" s="41"/>
      <c r="D99" s="41"/>
      <c r="E99" s="41"/>
      <c r="F99" s="41"/>
      <c r="G99" s="41"/>
      <c r="H99" s="113" t="s">
        <v>51</v>
      </c>
      <c r="I99" s="113"/>
      <c r="J99" s="113"/>
      <c r="K99" s="113"/>
      <c r="L99" s="113"/>
      <c r="M99" s="113"/>
      <c r="N99" s="113"/>
      <c r="O99" s="113"/>
      <c r="P99" s="113"/>
    </row>
    <row r="100" spans="1:16" ht="17.25" customHeight="1" x14ac:dyDescent="0.25">
      <c r="A100" s="2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</row>
    <row r="101" spans="1:16" ht="15" x14ac:dyDescent="0.25">
      <c r="A101" s="2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</row>
    <row r="102" spans="1:16" ht="15" x14ac:dyDescent="0.25">
      <c r="A102" s="2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</row>
    <row r="103" spans="1:16" ht="15" x14ac:dyDescent="0.25">
      <c r="A103" s="2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</row>
    <row r="104" spans="1:16" ht="15" x14ac:dyDescent="0.25">
      <c r="A104" s="2"/>
      <c r="B104" s="112"/>
      <c r="C104" s="110"/>
      <c r="D104" s="110"/>
      <c r="E104" s="110"/>
      <c r="F104" s="110"/>
      <c r="G104" s="110"/>
      <c r="H104" s="109"/>
      <c r="I104" s="109"/>
      <c r="J104" s="109"/>
      <c r="K104" s="109"/>
      <c r="L104" s="109"/>
      <c r="M104" s="109"/>
      <c r="N104" s="109"/>
      <c r="O104" s="109"/>
      <c r="P104" s="109"/>
    </row>
    <row r="105" spans="1:16" ht="15" x14ac:dyDescent="0.25">
      <c r="A105" s="2"/>
      <c r="B105" s="112"/>
      <c r="C105" s="19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</row>
    <row r="106" spans="1:16" x14ac:dyDescent="0.2">
      <c r="B106" s="112"/>
    </row>
    <row r="107" spans="1:16" x14ac:dyDescent="0.2">
      <c r="B107" s="112"/>
    </row>
    <row r="110" spans="1:16" ht="30.75" customHeight="1" x14ac:dyDescent="0.2"/>
    <row r="118" spans="8:8" x14ac:dyDescent="0.2">
      <c r="H118" s="9"/>
    </row>
    <row r="130" ht="17.25" customHeight="1" x14ac:dyDescent="0.2"/>
    <row r="131" ht="13.5" customHeight="1" x14ac:dyDescent="0.2"/>
    <row r="132" ht="14.25" customHeight="1" x14ac:dyDescent="0.2"/>
    <row r="133" ht="5.25" customHeight="1" x14ac:dyDescent="0.2"/>
    <row r="134" ht="42" customHeight="1" x14ac:dyDescent="0.2"/>
    <row r="135" ht="42" customHeight="1" x14ac:dyDescent="0.2"/>
    <row r="136" ht="42" customHeight="1" x14ac:dyDescent="0.2"/>
    <row r="137" ht="42" customHeight="1" x14ac:dyDescent="0.2"/>
    <row r="138" ht="42" customHeight="1" x14ac:dyDescent="0.2"/>
    <row r="139" ht="42" customHeight="1" x14ac:dyDescent="0.2"/>
    <row r="140" ht="32.25" customHeight="1" x14ac:dyDescent="0.2"/>
    <row r="141" ht="15" hidden="1" customHeight="1" x14ac:dyDescent="0.2"/>
  </sheetData>
  <mergeCells count="145">
    <mergeCell ref="C87:E87"/>
    <mergeCell ref="C88:E88"/>
    <mergeCell ref="C89:E89"/>
    <mergeCell ref="C90:E90"/>
    <mergeCell ref="C91:E91"/>
    <mergeCell ref="C92:E92"/>
    <mergeCell ref="C93:E93"/>
    <mergeCell ref="G87:H87"/>
    <mergeCell ref="G88:H88"/>
    <mergeCell ref="G89:H89"/>
    <mergeCell ref="G90:H90"/>
    <mergeCell ref="G91:H91"/>
    <mergeCell ref="G92:H92"/>
    <mergeCell ref="G93:H93"/>
    <mergeCell ref="N83:P83"/>
    <mergeCell ref="C94:E94"/>
    <mergeCell ref="G94:H94"/>
    <mergeCell ref="I94:M94"/>
    <mergeCell ref="N94:P94"/>
    <mergeCell ref="C81:E81"/>
    <mergeCell ref="G81:H81"/>
    <mergeCell ref="I81:M81"/>
    <mergeCell ref="N81:P81"/>
    <mergeCell ref="C82:E82"/>
    <mergeCell ref="G82:H82"/>
    <mergeCell ref="I82:M82"/>
    <mergeCell ref="N82:P82"/>
    <mergeCell ref="I83:M83"/>
    <mergeCell ref="I85:M85"/>
    <mergeCell ref="I86:M86"/>
    <mergeCell ref="N84:P84"/>
    <mergeCell ref="N85:P85"/>
    <mergeCell ref="N86:P86"/>
    <mergeCell ref="C86:E86"/>
    <mergeCell ref="C85:E85"/>
    <mergeCell ref="C84:E84"/>
    <mergeCell ref="G84:H84"/>
    <mergeCell ref="G85:H85"/>
    <mergeCell ref="N80:P80"/>
    <mergeCell ref="C77:E77"/>
    <mergeCell ref="G77:H77"/>
    <mergeCell ref="I77:M77"/>
    <mergeCell ref="N77:P77"/>
    <mergeCell ref="C78:E78"/>
    <mergeCell ref="G78:H78"/>
    <mergeCell ref="I78:M78"/>
    <mergeCell ref="N78:P78"/>
    <mergeCell ref="F96:P96"/>
    <mergeCell ref="G71:H71"/>
    <mergeCell ref="O19:O20"/>
    <mergeCell ref="C104:G104"/>
    <mergeCell ref="H104:P104"/>
    <mergeCell ref="N95:P95"/>
    <mergeCell ref="B98:P98"/>
    <mergeCell ref="B104:B107"/>
    <mergeCell ref="H99:P99"/>
    <mergeCell ref="C96:D96"/>
    <mergeCell ref="C74:E74"/>
    <mergeCell ref="C75:E75"/>
    <mergeCell ref="G74:H74"/>
    <mergeCell ref="I72:M72"/>
    <mergeCell ref="I74:M74"/>
    <mergeCell ref="I70:M70"/>
    <mergeCell ref="N70:P70"/>
    <mergeCell ref="G72:H72"/>
    <mergeCell ref="I71:M71"/>
    <mergeCell ref="G75:H75"/>
    <mergeCell ref="C79:E79"/>
    <mergeCell ref="G79:H79"/>
    <mergeCell ref="I79:M79"/>
    <mergeCell ref="N79:P79"/>
    <mergeCell ref="M1:P1"/>
    <mergeCell ref="A8:P8"/>
    <mergeCell ref="A4:O4"/>
    <mergeCell ref="A7:P7"/>
    <mergeCell ref="B28:M28"/>
    <mergeCell ref="A5:P5"/>
    <mergeCell ref="A2:O2"/>
    <mergeCell ref="M3:P3"/>
    <mergeCell ref="N30:N31"/>
    <mergeCell ref="G31:H31"/>
    <mergeCell ref="A30:A31"/>
    <mergeCell ref="P30:P31"/>
    <mergeCell ref="B30:B31"/>
    <mergeCell ref="C30:L30"/>
    <mergeCell ref="O30:O31"/>
    <mergeCell ref="C31:D31"/>
    <mergeCell ref="E31:F31"/>
    <mergeCell ref="I31:J31"/>
    <mergeCell ref="K31:L31"/>
    <mergeCell ref="M30:M31"/>
    <mergeCell ref="N69:P69"/>
    <mergeCell ref="N73:P73"/>
    <mergeCell ref="I73:M73"/>
    <mergeCell ref="G73:H73"/>
    <mergeCell ref="B29:P29"/>
    <mergeCell ref="B27:P27"/>
    <mergeCell ref="F12:G13"/>
    <mergeCell ref="I12:J13"/>
    <mergeCell ref="F19:F20"/>
    <mergeCell ref="H20:N20"/>
    <mergeCell ref="C68:E68"/>
    <mergeCell ref="G68:H68"/>
    <mergeCell ref="I68:M68"/>
    <mergeCell ref="F60:G62"/>
    <mergeCell ref="H60:J62"/>
    <mergeCell ref="N68:P68"/>
    <mergeCell ref="N76:P76"/>
    <mergeCell ref="C76:E76"/>
    <mergeCell ref="I76:M76"/>
    <mergeCell ref="G76:H76"/>
    <mergeCell ref="I75:M75"/>
    <mergeCell ref="N74:P74"/>
    <mergeCell ref="N71:P71"/>
    <mergeCell ref="N75:P75"/>
    <mergeCell ref="N72:P72"/>
    <mergeCell ref="C72:E72"/>
    <mergeCell ref="C73:E73"/>
    <mergeCell ref="G86:H86"/>
    <mergeCell ref="C69:E69"/>
    <mergeCell ref="C71:E71"/>
    <mergeCell ref="I69:M69"/>
    <mergeCell ref="C70:E70"/>
    <mergeCell ref="G70:H70"/>
    <mergeCell ref="G69:H69"/>
    <mergeCell ref="C80:E80"/>
    <mergeCell ref="G80:H80"/>
    <mergeCell ref="I80:M80"/>
    <mergeCell ref="C83:E83"/>
    <mergeCell ref="G83:H83"/>
    <mergeCell ref="I84:M84"/>
    <mergeCell ref="I87:M87"/>
    <mergeCell ref="I88:M88"/>
    <mergeCell ref="I90:M90"/>
    <mergeCell ref="I89:M89"/>
    <mergeCell ref="I91:M91"/>
    <mergeCell ref="I92:M92"/>
    <mergeCell ref="I93:M93"/>
    <mergeCell ref="N87:P87"/>
    <mergeCell ref="N88:P88"/>
    <mergeCell ref="N89:P89"/>
    <mergeCell ref="N90:P90"/>
    <mergeCell ref="N91:P91"/>
    <mergeCell ref="N92:P92"/>
    <mergeCell ref="N93:P93"/>
  </mergeCells>
  <phoneticPr fontId="1" type="noConversion"/>
  <pageMargins left="0.19" right="0.92" top="0.19685039370078741" bottom="0.19685039370078741" header="0.19685039370078741" footer="0.19685039370078741"/>
  <pageSetup paperSize="9" scale="8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3"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ПТЦ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Иващенко</dc:creator>
  <cp:lastModifiedBy>Наталья госзакупки</cp:lastModifiedBy>
  <cp:lastPrinted>2026-05-28T05:05:35Z</cp:lastPrinted>
  <dcterms:created xsi:type="dcterms:W3CDTF">2014-01-17T07:20:23Z</dcterms:created>
  <dcterms:modified xsi:type="dcterms:W3CDTF">2026-07-27T09:35:17Z</dcterms:modified>
</cp:coreProperties>
</file>