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ОБСН " sheetId="1" r:id="rId1"/>
    <sheet name="расчет Источника 1" sheetId="2" r:id="rId2"/>
  </sheets>
  <calcPr calcId="124519"/>
</workbook>
</file>

<file path=xl/calcChain.xml><?xml version="1.0" encoding="utf-8"?>
<calcChain xmlns="http://schemas.openxmlformats.org/spreadsheetml/2006/main">
  <c r="M7" i="1"/>
  <c r="I34" i="2" l="1"/>
  <c r="I33"/>
  <c r="I32"/>
  <c r="I31"/>
  <c r="I9"/>
  <c r="I20"/>
  <c r="I21"/>
  <c r="I22"/>
  <c r="I23"/>
  <c r="I19"/>
  <c r="F33" l="1"/>
  <c r="N8" i="1"/>
  <c r="G9" i="2" l="1"/>
  <c r="I10" l="1"/>
</calcChain>
</file>

<file path=xl/sharedStrings.xml><?xml version="1.0" encoding="utf-8"?>
<sst xmlns="http://schemas.openxmlformats.org/spreadsheetml/2006/main" count="115" uniqueCount="96">
  <si>
    <t>Обоснование начальной (максимальной) цены контракта</t>
  </si>
  <si>
    <t>Используемый метод определения НМЦК: иной - минимальное значение цены за единицу препарата, расчитанной в соответствии с п.2 Порядка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</si>
  <si>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Расчет НМЦК:</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</si>
  <si>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</si>
  <si>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</si>
  <si>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</si>
  <si>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</si>
  <si>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</si>
  <si>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</si>
  <si>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</si>
  <si>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</si>
  <si>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</si>
  <si>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t>
  </si>
  <si>
    <t>Минимальное значение цены с учетом НДС и оптовой надбавкой, руб.</t>
  </si>
  <si>
    <t>Сумма НМЦК, руб.</t>
  </si>
  <si>
    <t>Да</t>
  </si>
  <si>
    <t>см[3*];^мл</t>
  </si>
  <si>
    <t>Не применяется</t>
  </si>
  <si>
    <t>итого:</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</si>
  <si>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</si>
  <si>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</si>
  <si>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</si>
  <si>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</si>
  <si>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</si>
  <si>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</si>
  <si>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</si>
  <si>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цена за упаковку и/или за мл лекарственного препарата  с НДС и оптовой надбавкой, руб.</t>
  </si>
  <si>
    <t>кол-во в упаковке</t>
  </si>
  <si>
    <t>цена за единицу лекарственного препарата с НДС и оптовой надбавкой, руб.</t>
  </si>
  <si>
    <t xml:space="preserve"> цена за единицу лекарственного препарата без учета НДС и оптовой надбавки, руб.
</t>
  </si>
  <si>
    <t>Минимальное значение цены за единицу лекарственного препарата, рублей:</t>
  </si>
  <si>
    <t>Источник 1.1 Информация, размещенная на официальном сайте единой информационной системы в сфере закупок  ((http://zakupki.gov.ru)</t>
  </si>
  <si>
    <t>Наименование заказчика</t>
  </si>
  <si>
    <t>Количество Товара, мл*</t>
  </si>
  <si>
    <t>Цена по контракту за единицу Товара мл*) без учета НДС, руб.</t>
  </si>
  <si>
    <t>Номер и дата контракта (номер реестровой записи)</t>
  </si>
  <si>
    <t>Ссылка на страницу в сети Интернет</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</si>
  <si>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</si>
  <si>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</si>
  <si>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</si>
  <si>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</si>
  <si>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</si>
  <si>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</si>
  <si>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</si>
  <si>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</si>
  <si>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</si>
  <si>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Минимальное значение цены за единицу флакона без учета НДС руб.</t>
  </si>
  <si>
    <t xml:space="preserve">* В  случае наличия эквивалентных лекарственных форм и дозировок таблица     заполняется  с приведением их к сопоставимому значению  </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</si>
  <si>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</si>
  <si>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</si>
  <si>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</si>
  <si>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</si>
  <si>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</si>
  <si>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</si>
  <si>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 xml:space="preserve">общее количество  единиц лекарственного препарата, мл </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</si>
  <si>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</si>
  <si>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</si>
  <si>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 xml:space="preserve">цена за мл лекарственного препарата без учета НДС и оптовой надбавки, руб.
</t>
  </si>
  <si>
    <t>цена за мл лекарственного препарата с НДС и оптовой надбавкой, руб.</t>
  </si>
  <si>
    <t>Фентанил раствор для в/в и в/м введения 50мкг/мл, 2*см[3*];^мл</t>
  </si>
  <si>
    <t>ОАО "Амурфармация"</t>
  </si>
  <si>
    <t>Фентанил р-р для в/в и в/м введ.50 мкг/мл 2 мл № 10</t>
  </si>
  <si>
    <t>Фентанил</t>
  </si>
  <si>
    <t>раствор для внутривенного и внутримышечного введения, 50 мкг/мл, 2 мл - ампулы (5) - упаковки ячейковые контурные (100) - коробки картонные</t>
  </si>
  <si>
    <t>ФГУП "Государственный завод медицинских препаратов" - Россия</t>
  </si>
  <si>
    <t xml:space="preserve">Вл.Федеральное государственное унитарное предприятие "Государственный завод медицинских препаратов" (ФГУП "ГосЗМП"), Россия; Вып.к.Перв.Уп.Втор.Уп.Пр.ФГУП "Государственный завод медицинских препаратов", Россия; </t>
  </si>
  <si>
    <t xml:space="preserve">Вл.Вып.к.Перв.Уп.Втор.Уп.Пр.Федеральное государственное унитарное предприятие "МОСКОВСКИЙ ЭНДОКРИННЫЙ ЗАВОД" (ФГУП "МОСКОВСКИЙ ЭНДОКРИННЫЙ ЗАВОД"), Россия (7722059711); </t>
  </si>
  <si>
    <t>Р N002020/01</t>
  </si>
  <si>
    <t>24.12.2020 
 (741/20-20-ОПР)</t>
  </si>
  <si>
    <t>Фентанил раствор для внутривенного и внутримышечного введения 50 мкг/мл, 2 мл</t>
  </si>
  <si>
    <t xml:space="preserve">Вл.Федеральное государственное унитарное предприятие "МОСКОВСКИЙ ЭНДОКРИННЫЙ ЗАВОД" (ФГУП "ЭНДОФАРМ"), Россия (7722059711); Перв.Уп.Втор.Уп.Пр.Федеральное государственное унитарное предприятие "МОСКОВСКИЙ ЭНДОКРИННЫЙ ЗАВОД" (ФГУП "ЭНДОФАРМ"), Россия (7722059711); Вып.к.Федеральное государственное унитарное предприятие "МОСКОВСКИЙ ЭНДОКРИННЫЙ ЗАВОД" (ФГУП "ЭНДОФАРМ"), Россия (7722059711); </t>
  </si>
  <si>
    <t>М.С. Прутенко</t>
  </si>
  <si>
    <t>ГОСУДАРСТВЕННОЕ БЮДЖЕТНОЕ УЧРЕЖДЕНИЕ РЯЗАНСКОЙ ОБЛАСТИ "ОБЛАСТНАЯ ДЕТСКАЯ КЛИНИЧЕСКАЯ БОЛЬНИЦА ИМЕНИ Н.В. ДМИТРИЕВОЙ"</t>
  </si>
  <si>
    <t>№ 08592000011240167420001 от 09.01.2025 (2622901971825000010 )</t>
  </si>
  <si>
    <t>https://zakupki.gov.ru/epz/contract/contractCard/common-info.html?reestrNumber=2622901971825000010</t>
  </si>
  <si>
    <t>Фентанил раствор для внутривенного и внутримышечного введения 0,05 мг/мл, 2 мл*</t>
  </si>
  <si>
    <t>* в соответствии с ч.3 ст. 22 Федерального закона от 05.04.2013 № 44-ФЗ  цены к расчету не принимаются в связи с несопоставимостью объемов закупки товаров и/или остаточного срока годности</t>
  </si>
  <si>
    <t>Фентанил раствор для внутривенного и внутримышечного введения  0,05 мг/мл, 2*см[3*];^мл</t>
  </si>
  <si>
    <t>Количество в потреб. упаковке</t>
  </si>
  <si>
    <t>Договор 14 КОВБ от 11.12.2025 г.</t>
  </si>
  <si>
    <t>Договор 30 КО/СБ от 10.11.2025 г.</t>
  </si>
  <si>
    <t>Поставка лекарственных препаратов для медицинского применения  Фентанил</t>
  </si>
  <si>
    <t xml:space="preserve">Объект закупки </t>
  </si>
  <si>
    <t>ФЕНТАНИЛ, РАСТВОР ДЛЯ ВНУТРИВЕННОГО И ВНУТРИМЫШЕЧНОГО ВВЕДЕНИЯ 0.05 мг/мл, 2  мл</t>
  </si>
  <si>
    <t>раствор для внутривенного и внутримышечного введения, 50 мкг/мл, 2 мл - ампулы (5)  - коробки картонные (для стационаров)</t>
  </si>
  <si>
    <t>раствор для внутривенного и внутримышечного введения, 50 мкг/мл, 2 мл - ампулы (5)  - упаковки ячейковые контурные (2) - пачки картонные</t>
  </si>
  <si>
    <t>раствор для внутривенного и внутримышечного введения, 50 мкг/мл, 2 мл - ампулы (10)  - пачки картонные</t>
  </si>
  <si>
    <t>ЛП-№(006811)-(РГ-RU)</t>
  </si>
  <si>
    <t>Р N000266/01</t>
  </si>
  <si>
    <t>17.02.2026 
174/25-26</t>
  </si>
  <si>
    <t>27.02.2026 
25-7-4355837-изм</t>
  </si>
  <si>
    <t>Коммерческое предложение № б/н от 19.08.2026</t>
  </si>
  <si>
    <t>Договор 39 К от 10.07.2026 г.</t>
  </si>
  <si>
    <t>Договор 12 К/О/ВБ от 07.10.2025 г.</t>
  </si>
  <si>
    <t>Расчет произведен 24.08.2026</t>
  </si>
  <si>
    <t>Наличие в лекарственном препарате наркотических средств, психотропных веществ и их прекурсоров</t>
  </si>
</sst>
</file>

<file path=xl/styles.xml><?xml version="1.0" encoding="utf-8"?>
<styleSheet xmlns="http://schemas.openxmlformats.org/spreadsheetml/2006/main">
  <numFmts count="8">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 numFmtId="169" formatCode="0.000"/>
    <numFmt numFmtId="170" formatCode="#,##0.000"/>
  </numFmts>
  <fonts count="36">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12"/>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b/>
      <sz val="8"/>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b/>
      <sz val="1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sz val="8"/>
      <color theme="1"/>
      <name val="Times New Roman"/>
      <family val="1"/>
      <charset val="204"/>
    </font>
    <font>
      <sz val="8"/>
      <color indexed="8"/>
      <name val="Times New Roman"/>
      <family val="1"/>
      <charset val="204"/>
    </font>
    <font>
      <b/>
      <sz val="8"/>
      <name val="Times New Roman"/>
      <family val="1"/>
      <charset val="204"/>
    </font>
    <font>
      <sz val="8"/>
      <name val="Times New Roman"/>
      <family val="1"/>
      <charset val="204"/>
    </font>
    <font>
      <u/>
      <sz val="10"/>
      <color theme="10"/>
      <name val="Arial"/>
      <family val="2"/>
      <charset val="204"/>
    </font>
    <font>
      <b/>
      <sz val="8"/>
      <color indexed="64"/>
      <name val="Times New Roman"/>
      <family val="1"/>
      <charset val="204"/>
    </font>
    <font>
      <u/>
      <sz val="10"/>
      <color theme="10"/>
      <name val="Arial"/>
      <family val="2"/>
      <charset val="204"/>
    </font>
    <font>
      <sz val="10"/>
      <color theme="1"/>
      <name val="Times New Roman"/>
      <family val="1"/>
      <charset val="204"/>
    </font>
    <font>
      <sz val="10.5"/>
      <color theme="1"/>
      <name val="Times New Roman"/>
      <family val="1"/>
      <charset val="204"/>
    </font>
  </fonts>
  <fills count="11">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indexed="31"/>
        <bgColor indexed="64"/>
      </patternFill>
    </fill>
    <fill>
      <patternFill patternType="solid">
        <fgColor rgb="FFFFFF00"/>
        <bgColor indexed="64"/>
      </patternFill>
    </fill>
    <fill>
      <patternFill patternType="solid">
        <fgColor rgb="FFFF00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auto="1"/>
      </bottom>
      <diagonal/>
    </border>
  </borders>
  <cellStyleXfs count="18">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3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138">
    <xf numFmtId="0" fontId="0" fillId="0" borderId="0" xfId="0"/>
    <xf numFmtId="0" fontId="6" fillId="0" borderId="0" xfId="9" applyFont="1"/>
    <xf numFmtId="0" fontId="7" fillId="0" borderId="0" xfId="9" applyFont="1" applyAlignment="1">
      <alignment horizontal="center"/>
    </xf>
    <xf numFmtId="0" fontId="8" fillId="0" borderId="0" xfId="9" applyFont="1" applyAlignment="1">
      <alignment vertical="top"/>
    </xf>
    <xf numFmtId="0" fontId="1" fillId="0" borderId="0" xfId="6" applyFont="1"/>
    <xf numFmtId="0" fontId="12" fillId="0" borderId="0" xfId="0" applyFont="1"/>
    <xf numFmtId="0" fontId="13" fillId="0" borderId="0" xfId="5" applyFont="1" applyAlignment="1">
      <alignment horizontal="center" vertical="center" wrapText="1"/>
    </xf>
    <xf numFmtId="0" fontId="10" fillId="0" borderId="0" xfId="5" applyFont="1" applyAlignment="1">
      <alignment horizontal="center" vertical="center" wrapText="1"/>
    </xf>
    <xf numFmtId="0" fontId="11" fillId="0" borderId="10" xfId="0" applyFont="1" applyBorder="1" applyAlignment="1">
      <alignment horizontal="center" vertical="center" wrapText="1"/>
    </xf>
    <xf numFmtId="0" fontId="11" fillId="0" borderId="2" xfId="6" applyFont="1" applyBorder="1" applyAlignment="1">
      <alignment horizontal="center" vertical="center" wrapText="1"/>
    </xf>
    <xf numFmtId="166" fontId="10" fillId="4" borderId="2" xfId="4" applyNumberFormat="1" applyFont="1" applyFill="1" applyBorder="1" applyAlignment="1">
      <alignment horizontal="center" vertical="center" wrapText="1"/>
    </xf>
    <xf numFmtId="166" fontId="11" fillId="3" borderId="2" xfId="0" applyNumberFormat="1" applyFont="1" applyFill="1" applyBorder="1" applyAlignment="1">
      <alignment horizontal="center" vertical="center" wrapText="1"/>
    </xf>
    <xf numFmtId="167" fontId="10" fillId="3" borderId="2" xfId="12" applyNumberFormat="1" applyFont="1" applyFill="1" applyBorder="1" applyAlignment="1">
      <alignment horizontal="center" vertical="center" wrapText="1"/>
    </xf>
    <xf numFmtId="0" fontId="10" fillId="0" borderId="2" xfId="0" applyFont="1" applyBorder="1" applyAlignment="1">
      <alignment horizontal="center" vertical="center"/>
    </xf>
    <xf numFmtId="0" fontId="10" fillId="0" borderId="10" xfId="0" applyFont="1" applyBorder="1" applyAlignment="1">
      <alignment horizontal="left" vertical="center"/>
    </xf>
    <xf numFmtId="43" fontId="14" fillId="0" borderId="2" xfId="0" applyNumberFormat="1" applyFont="1" applyBorder="1" applyAlignment="1">
      <alignment horizontal="center" vertical="center"/>
    </xf>
    <xf numFmtId="0" fontId="0" fillId="0" borderId="0" xfId="0" applyAlignment="1">
      <alignment horizontal="center" vertical="center"/>
    </xf>
    <xf numFmtId="14" fontId="13" fillId="0" borderId="0" xfId="0" applyNumberFormat="1" applyFont="1"/>
    <xf numFmtId="0" fontId="13" fillId="0" borderId="0" xfId="0" applyFont="1"/>
    <xf numFmtId="0" fontId="15" fillId="0" borderId="0" xfId="0" applyFont="1"/>
    <xf numFmtId="0" fontId="16" fillId="0" borderId="0" xfId="0" applyFont="1" applyAlignment="1">
      <alignment horizontal="center" vertical="center"/>
    </xf>
    <xf numFmtId="0" fontId="19" fillId="0" borderId="0" xfId="0" applyFont="1" applyAlignment="1">
      <alignment vertical="center" wrapText="1"/>
    </xf>
    <xf numFmtId="0" fontId="10" fillId="0" borderId="2" xfId="4" applyFont="1" applyBorder="1" applyAlignment="1">
      <alignment horizontal="center" vertical="center" wrapText="1"/>
    </xf>
    <xf numFmtId="0" fontId="10" fillId="0" borderId="2" xfId="7" applyFont="1" applyBorder="1" applyAlignment="1">
      <alignment horizontal="center" vertical="center" wrapText="1"/>
    </xf>
    <xf numFmtId="0" fontId="21"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4" applyFont="1" applyBorder="1" applyAlignment="1">
      <alignment horizontal="center" vertical="center" wrapText="1"/>
    </xf>
    <xf numFmtId="0" fontId="10" fillId="0" borderId="5" xfId="7" applyFont="1" applyBorder="1" applyAlignment="1">
      <alignment horizontal="center" vertical="center" wrapText="1"/>
    </xf>
    <xf numFmtId="0" fontId="21" fillId="0" borderId="5" xfId="7" applyFont="1" applyBorder="1" applyAlignment="1">
      <alignment horizontal="center" vertical="center" wrapText="1"/>
    </xf>
    <xf numFmtId="0" fontId="16" fillId="0" borderId="0" xfId="0" applyFont="1" applyBorder="1" applyAlignment="1">
      <alignment horizontal="center" vertical="center"/>
    </xf>
    <xf numFmtId="0" fontId="0" fillId="0" borderId="0" xfId="0" applyBorder="1"/>
    <xf numFmtId="0" fontId="30" fillId="0" borderId="5" xfId="4" applyFont="1" applyBorder="1" applyAlignment="1">
      <alignment horizontal="center" vertical="center" wrapText="1"/>
    </xf>
    <xf numFmtId="0" fontId="30" fillId="0" borderId="5" xfId="7" applyFont="1" applyBorder="1" applyAlignment="1">
      <alignment horizontal="center" vertical="center" wrapText="1"/>
    </xf>
    <xf numFmtId="0" fontId="30" fillId="4" borderId="2" xfId="7" applyFont="1" applyFill="1" applyBorder="1" applyAlignment="1">
      <alignment horizontal="center" vertical="center" wrapText="1"/>
    </xf>
    <xf numFmtId="0" fontId="30" fillId="0" borderId="2" xfId="4" applyFont="1" applyBorder="1" applyAlignment="1">
      <alignment horizontal="center" vertical="center" wrapText="1"/>
    </xf>
    <xf numFmtId="4" fontId="30" fillId="0" borderId="5" xfId="7" applyNumberFormat="1" applyFont="1" applyBorder="1" applyAlignment="1">
      <alignment horizontal="center" vertical="center" wrapText="1"/>
    </xf>
    <xf numFmtId="4" fontId="30" fillId="0" borderId="2" xfId="7" applyNumberFormat="1" applyFont="1" applyBorder="1" applyAlignment="1">
      <alignment horizontal="center" vertical="center" wrapText="1"/>
    </xf>
    <xf numFmtId="168" fontId="30" fillId="0" borderId="5" xfId="4" applyNumberFormat="1" applyFont="1" applyBorder="1" applyAlignment="1">
      <alignment horizontal="center" vertical="center" wrapText="1"/>
    </xf>
    <xf numFmtId="168" fontId="29" fillId="9" borderId="2" xfId="4" applyNumberFormat="1" applyFont="1" applyFill="1" applyBorder="1" applyAlignment="1">
      <alignment horizontal="center" vertical="center" wrapText="1"/>
    </xf>
    <xf numFmtId="168" fontId="30" fillId="4" borderId="2" xfId="4" applyNumberFormat="1" applyFont="1" applyFill="1" applyBorder="1" applyAlignment="1">
      <alignment horizontal="center" vertical="center" wrapText="1"/>
    </xf>
    <xf numFmtId="168" fontId="10" fillId="0" borderId="2" xfId="4" applyNumberFormat="1" applyFont="1" applyBorder="1" applyAlignment="1">
      <alignment horizontal="center" vertical="center" wrapText="1"/>
    </xf>
    <xf numFmtId="0" fontId="10" fillId="0" borderId="8" xfId="0" applyFont="1" applyBorder="1" applyAlignment="1">
      <alignment horizontal="center" vertical="center" wrapText="1"/>
    </xf>
    <xf numFmtId="168" fontId="11" fillId="10" borderId="2" xfId="0" applyNumberFormat="1" applyFont="1" applyFill="1" applyBorder="1" applyAlignment="1">
      <alignment horizontal="center" vertical="center" wrapText="1"/>
    </xf>
    <xf numFmtId="0" fontId="10" fillId="0" borderId="5" xfId="4" applyFont="1" applyBorder="1" applyAlignment="1">
      <alignment horizontal="center" vertical="center" wrapText="1"/>
    </xf>
    <xf numFmtId="0" fontId="10" fillId="0" borderId="2" xfId="7" applyFont="1" applyBorder="1" applyAlignment="1">
      <alignment horizontal="center" vertical="center" wrapText="1"/>
    </xf>
    <xf numFmtId="3" fontId="10" fillId="0" borderId="2" xfId="7" applyNumberFormat="1" applyFont="1" applyBorder="1" applyAlignment="1">
      <alignment horizontal="center" vertical="center" wrapText="1"/>
    </xf>
    <xf numFmtId="166" fontId="10" fillId="3" borderId="2" xfId="4"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168" fontId="11" fillId="9" borderId="2" xfId="0" applyNumberFormat="1" applyFont="1" applyFill="1" applyBorder="1" applyAlignment="1">
      <alignment horizontal="center" vertical="center" wrapText="1"/>
    </xf>
    <xf numFmtId="166" fontId="32" fillId="9"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0" fontId="11" fillId="0" borderId="0" xfId="0" applyFont="1" applyAlignment="1">
      <alignment vertical="center"/>
    </xf>
    <xf numFmtId="0" fontId="27" fillId="0" borderId="0" xfId="0" applyFont="1" applyAlignment="1">
      <alignment vertical="center"/>
    </xf>
    <xf numFmtId="0" fontId="28" fillId="0" borderId="13" xfId="14" applyFont="1" applyBorder="1" applyAlignment="1" applyProtection="1">
      <alignment horizontal="left" vertical="center" wrapText="1" readingOrder="1"/>
      <protection locked="0"/>
    </xf>
    <xf numFmtId="169" fontId="10" fillId="3" borderId="2" xfId="12" applyNumberFormat="1" applyFont="1" applyFill="1" applyBorder="1" applyAlignment="1">
      <alignment horizontal="center" vertical="center" wrapText="1"/>
    </xf>
    <xf numFmtId="0" fontId="10" fillId="4" borderId="5" xfId="7" applyFont="1" applyFill="1" applyBorder="1" applyAlignment="1">
      <alignment horizontal="center" vertical="center" wrapText="1"/>
    </xf>
    <xf numFmtId="0" fontId="10" fillId="4" borderId="8" xfId="7" applyFont="1" applyFill="1" applyBorder="1" applyAlignment="1">
      <alignment horizontal="center" vertical="center" wrapText="1"/>
    </xf>
    <xf numFmtId="0" fontId="10" fillId="4" borderId="5" xfId="4" applyFont="1" applyFill="1" applyBorder="1" applyAlignment="1">
      <alignment horizontal="center" vertical="center" wrapText="1"/>
    </xf>
    <xf numFmtId="1" fontId="10" fillId="4" borderId="2" xfId="4" applyNumberFormat="1" applyFont="1" applyFill="1" applyBorder="1" applyAlignment="1">
      <alignment horizontal="center" vertical="center" wrapText="1"/>
    </xf>
    <xf numFmtId="168" fontId="11" fillId="0" borderId="2" xfId="0" applyNumberFormat="1" applyFont="1" applyFill="1" applyBorder="1" applyAlignment="1">
      <alignment horizontal="center" vertical="center" wrapText="1"/>
    </xf>
    <xf numFmtId="166" fontId="10" fillId="3" borderId="5" xfId="4" applyNumberFormat="1" applyFont="1" applyFill="1" applyBorder="1" applyAlignment="1">
      <alignment vertical="center" wrapText="1"/>
    </xf>
    <xf numFmtId="0" fontId="10" fillId="0" borderId="10" xfId="0" applyFont="1" applyBorder="1" applyAlignment="1">
      <alignment horizontal="left" vertical="center"/>
    </xf>
    <xf numFmtId="0" fontId="11" fillId="0" borderId="10" xfId="0" applyFont="1" applyBorder="1" applyAlignment="1">
      <alignment horizontal="center" vertical="center" wrapText="1"/>
    </xf>
    <xf numFmtId="0" fontId="7" fillId="0" borderId="0" xfId="9" applyFont="1" applyAlignment="1">
      <alignment horizontal="center"/>
    </xf>
    <xf numFmtId="0" fontId="6" fillId="0" borderId="1" xfId="9" applyFont="1" applyBorder="1" applyAlignment="1">
      <alignment horizontal="center" wrapText="1"/>
    </xf>
    <xf numFmtId="0" fontId="8" fillId="0" borderId="0" xfId="5" applyFont="1" applyAlignment="1">
      <alignment horizontal="left" vertical="top" wrapText="1"/>
    </xf>
    <xf numFmtId="0" fontId="9" fillId="0" borderId="1" xfId="9" applyFont="1" applyBorder="1" applyAlignment="1">
      <alignment horizontal="left" vertical="top"/>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0" borderId="5"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2" xfId="6" applyFont="1" applyBorder="1" applyAlignment="1">
      <alignment horizontal="center" vertical="center" wrapText="1"/>
    </xf>
    <xf numFmtId="0" fontId="34" fillId="0" borderId="0" xfId="0" applyFont="1" applyAlignment="1">
      <alignment horizontal="center" wrapText="1"/>
    </xf>
    <xf numFmtId="0" fontId="35" fillId="0" borderId="0" xfId="0" applyFont="1" applyAlignment="1">
      <alignment horizontal="center" wrapText="1"/>
    </xf>
    <xf numFmtId="0" fontId="10" fillId="0" borderId="2" xfId="5" applyFont="1" applyBorder="1" applyAlignment="1">
      <alignment horizontal="center" vertical="center" wrapText="1"/>
    </xf>
    <xf numFmtId="0" fontId="10" fillId="3" borderId="3" xfId="8" applyFont="1" applyFill="1" applyBorder="1" applyAlignment="1">
      <alignment horizontal="center" vertical="center" wrapText="1"/>
    </xf>
    <xf numFmtId="0" fontId="10" fillId="3" borderId="4" xfId="8" applyFont="1" applyFill="1" applyBorder="1" applyAlignment="1">
      <alignment horizontal="center" vertical="center" wrapText="1"/>
    </xf>
    <xf numFmtId="0" fontId="10" fillId="3" borderId="6"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10" fillId="3" borderId="5" xfId="8" applyFont="1" applyFill="1" applyBorder="1" applyAlignment="1">
      <alignment horizontal="center" vertical="center" wrapText="1"/>
    </xf>
    <xf numFmtId="0" fontId="10" fillId="3" borderId="8" xfId="8" applyFont="1" applyFill="1" applyBorder="1" applyAlignment="1">
      <alignment horizontal="center" vertical="center" wrapText="1"/>
    </xf>
    <xf numFmtId="0" fontId="10" fillId="3" borderId="2" xfId="8" applyFont="1" applyFill="1" applyBorder="1" applyAlignment="1">
      <alignment horizontal="center"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5" fillId="0" borderId="0" xfId="0" applyFont="1" applyAlignment="1">
      <alignment horizontal="center"/>
    </xf>
    <xf numFmtId="0" fontId="10" fillId="3" borderId="9" xfId="8" applyFont="1" applyFill="1" applyBorder="1" applyAlignment="1">
      <alignment horizontal="center" vertical="center" wrapText="1"/>
    </xf>
    <xf numFmtId="0" fontId="10" fillId="3" borderId="10" xfId="8" applyFont="1" applyFill="1" applyBorder="1" applyAlignment="1">
      <alignment horizontal="center" vertical="center" wrapText="1"/>
    </xf>
    <xf numFmtId="0" fontId="20" fillId="8" borderId="2" xfId="0" applyFont="1" applyFill="1" applyBorder="1" applyAlignment="1">
      <alignment horizontal="center" vertical="center" wrapText="1"/>
    </xf>
    <xf numFmtId="4" fontId="30" fillId="0" borderId="9" xfId="4" applyNumberFormat="1" applyFont="1" applyBorder="1" applyAlignment="1">
      <alignment horizontal="center" vertical="center" wrapText="1"/>
    </xf>
    <xf numFmtId="4" fontId="30" fillId="0" borderId="10" xfId="4" applyNumberFormat="1" applyFont="1" applyBorder="1" applyAlignment="1">
      <alignment horizontal="center" vertical="center" wrapText="1"/>
    </xf>
    <xf numFmtId="0" fontId="30" fillId="0" borderId="9" xfId="4" applyFont="1" applyBorder="1" applyAlignment="1">
      <alignment horizontal="center" vertical="center" wrapText="1"/>
    </xf>
    <xf numFmtId="0" fontId="30" fillId="0" borderId="10" xfId="4" applyFont="1" applyBorder="1" applyAlignment="1">
      <alignment horizontal="center" vertical="center" wrapText="1"/>
    </xf>
    <xf numFmtId="0" fontId="30" fillId="0" borderId="2" xfId="7" applyFont="1" applyBorder="1" applyAlignment="1">
      <alignment horizontal="center" vertical="center" wrapText="1"/>
    </xf>
    <xf numFmtId="0" fontId="22" fillId="5" borderId="11" xfId="4" applyFont="1" applyFill="1" applyBorder="1" applyAlignment="1">
      <alignment horizontal="left" vertical="center" wrapText="1"/>
    </xf>
    <xf numFmtId="0" fontId="13" fillId="0" borderId="9" xfId="4" applyFont="1" applyBorder="1" applyAlignment="1">
      <alignment horizontal="left" vertical="center" wrapText="1"/>
    </xf>
    <xf numFmtId="0" fontId="13" fillId="0" borderId="12" xfId="4" applyFont="1" applyBorder="1" applyAlignment="1">
      <alignment horizontal="left" vertical="center" wrapText="1"/>
    </xf>
    <xf numFmtId="0" fontId="13" fillId="0" borderId="10" xfId="4" applyFont="1" applyBorder="1" applyAlignment="1">
      <alignment horizontal="left"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5" borderId="2" xfId="0" applyFont="1" applyFill="1" applyBorder="1" applyAlignment="1">
      <alignment horizontal="left" vertical="center" wrapText="1"/>
    </xf>
    <xf numFmtId="0" fontId="23" fillId="0" borderId="1" xfId="0" applyFont="1" applyBorder="1" applyAlignment="1">
      <alignment horizontal="center" vertical="center" wrapText="1"/>
    </xf>
    <xf numFmtId="0" fontId="20" fillId="7" borderId="9"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33" fillId="4" borderId="9" xfId="13" applyFont="1" applyFill="1" applyBorder="1" applyAlignment="1" applyProtection="1">
      <alignment horizontal="center" vertical="center" wrapText="1"/>
    </xf>
    <xf numFmtId="0" fontId="33" fillId="4" borderId="12" xfId="13" applyFont="1" applyFill="1" applyBorder="1" applyAlignment="1" applyProtection="1">
      <alignment horizontal="center" vertical="center" wrapText="1"/>
    </xf>
    <xf numFmtId="0" fontId="33" fillId="4" borderId="10" xfId="13" applyFont="1" applyFill="1" applyBorder="1" applyAlignment="1" applyProtection="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20" fillId="5" borderId="0" xfId="0" applyFont="1" applyFill="1" applyAlignment="1">
      <alignment horizontal="left" vertical="center" wrapText="1"/>
    </xf>
    <xf numFmtId="0" fontId="20" fillId="0" borderId="0" xfId="0" applyFont="1" applyAlignment="1">
      <alignment horizontal="center" vertical="center" wrapText="1"/>
    </xf>
    <xf numFmtId="0" fontId="13" fillId="0" borderId="1" xfId="0" applyFont="1" applyBorder="1" applyAlignment="1">
      <alignment horizontal="center" vertical="center" wrapText="1"/>
    </xf>
    <xf numFmtId="0" fontId="25" fillId="5" borderId="2" xfId="0" applyFont="1" applyFill="1" applyBorder="1" applyAlignment="1">
      <alignment horizontal="left" vertical="center"/>
    </xf>
    <xf numFmtId="170" fontId="10" fillId="0" borderId="9" xfId="7" applyNumberFormat="1" applyFont="1" applyBorder="1" applyAlignment="1">
      <alignment horizontal="center" vertical="center" wrapText="1"/>
    </xf>
    <xf numFmtId="170" fontId="10" fillId="0" borderId="10" xfId="7" applyNumberFormat="1" applyFont="1" applyBorder="1" applyAlignment="1">
      <alignment horizontal="center" vertical="center" wrapText="1"/>
    </xf>
    <xf numFmtId="168" fontId="10" fillId="0" borderId="9" xfId="7" applyNumberFormat="1" applyFont="1" applyBorder="1" applyAlignment="1">
      <alignment horizontal="center" vertical="center" wrapText="1"/>
    </xf>
    <xf numFmtId="168" fontId="10" fillId="0" borderId="10" xfId="7" applyNumberFormat="1"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7" fillId="0" borderId="0" xfId="0" applyFont="1" applyAlignment="1">
      <alignment horizontal="center" vertical="center" wrapText="1"/>
    </xf>
    <xf numFmtId="0" fontId="18" fillId="0" borderId="1" xfId="9" applyFont="1" applyBorder="1" applyAlignment="1">
      <alignment horizontal="center" wrapText="1"/>
    </xf>
    <xf numFmtId="0" fontId="19" fillId="0" borderId="11" xfId="0" applyFont="1" applyBorder="1" applyAlignment="1">
      <alignment horizontal="center" vertical="center" wrapText="1"/>
    </xf>
    <xf numFmtId="0" fontId="20" fillId="5" borderId="1" xfId="0" applyFont="1" applyFill="1" applyBorder="1" applyAlignment="1">
      <alignment horizontal="left" vertical="center" wrapText="1"/>
    </xf>
    <xf numFmtId="0" fontId="29" fillId="6" borderId="2" xfId="7" applyFont="1" applyFill="1" applyBorder="1" applyAlignment="1">
      <alignment horizontal="center" vertical="center" wrapText="1"/>
    </xf>
    <xf numFmtId="0" fontId="10" fillId="0" borderId="9" xfId="4" applyFont="1" applyBorder="1" applyAlignment="1">
      <alignment horizontal="center" vertical="center" wrapText="1"/>
    </xf>
    <xf numFmtId="0" fontId="10" fillId="0" borderId="10" xfId="4" applyFont="1" applyBorder="1" applyAlignment="1">
      <alignment horizontal="center" vertical="center" wrapText="1"/>
    </xf>
  </cellXfs>
  <cellStyles count="18">
    <cellStyle name="Гиперссылка" xfId="13" builtinId="8"/>
    <cellStyle name="Денежный 2" xfId="1"/>
    <cellStyle name="Денежный 2 2" xfId="2"/>
    <cellStyle name="Обычный" xfId="0" builtinId="0"/>
    <cellStyle name="Обычный 10" xfId="15"/>
    <cellStyle name="Обычный 11" xfId="16"/>
    <cellStyle name="Обычный 12" xfId="17"/>
    <cellStyle name="Обычный 2" xfId="3"/>
    <cellStyle name="Обычный 2 2" xfId="4"/>
    <cellStyle name="Обычный 5" xfId="5"/>
    <cellStyle name="Обычный 9" xfId="14"/>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zakupki.gov.ru/epz/contract/contractCard/common-info.html?reestrNumber=2622901971825000010" TargetMode="External"/></Relationships>
</file>

<file path=xl/worksheets/sheet1.xml><?xml version="1.0" encoding="utf-8"?>
<worksheet xmlns="http://schemas.openxmlformats.org/spreadsheetml/2006/main" xmlns:r="http://schemas.openxmlformats.org/officeDocument/2006/relationships">
  <dimension ref="A1:IO16"/>
  <sheetViews>
    <sheetView tabSelected="1" workbookViewId="0">
      <selection activeCell="D11" sqref="D11"/>
    </sheetView>
  </sheetViews>
  <sheetFormatPr defaultRowHeight="13.15" customHeight="1"/>
  <cols>
    <col min="1" max="1" width="3.42578125" bestFit="1" customWidth="1"/>
    <col min="2" max="2" width="15.7109375" bestFit="1" customWidth="1"/>
    <col min="3" max="3" width="8" customWidth="1"/>
    <col min="4" max="4" width="13" customWidth="1"/>
    <col min="5" max="5" width="7.85546875" customWidth="1"/>
    <col min="6" max="6" width="8.28515625" bestFit="1" customWidth="1"/>
    <col min="7" max="7" width="5.140625" customWidth="1"/>
    <col min="8" max="8" width="13.42578125" customWidth="1"/>
    <col min="9" max="9" width="11.85546875" bestFit="1" customWidth="1"/>
    <col min="10" max="10" width="11.140625" customWidth="1"/>
    <col min="11" max="11" width="11" customWidth="1"/>
    <col min="12" max="12" width="10.42578125" customWidth="1"/>
    <col min="13" max="13" width="11.28515625" bestFit="1" customWidth="1"/>
    <col min="14" max="14" width="13.140625" bestFit="1" customWidth="1"/>
    <col min="15" max="15" width="12.28515625" bestFit="1" customWidth="1"/>
  </cols>
  <sheetData>
    <row r="1" spans="1:249" ht="18.75">
      <c r="A1" s="1"/>
      <c r="B1" s="67" t="s">
        <v>0</v>
      </c>
      <c r="C1" s="67"/>
      <c r="D1" s="67"/>
      <c r="E1" s="67"/>
      <c r="F1" s="67"/>
      <c r="G1" s="67"/>
      <c r="H1" s="67"/>
      <c r="I1" s="67"/>
      <c r="J1" s="67"/>
      <c r="K1" s="67"/>
      <c r="L1" s="67"/>
      <c r="M1" s="2"/>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row>
    <row r="2" spans="1:249" ht="18.75">
      <c r="A2" s="1"/>
      <c r="B2" s="68" t="s">
        <v>81</v>
      </c>
      <c r="C2" s="68"/>
      <c r="D2" s="68"/>
      <c r="E2" s="68"/>
      <c r="F2" s="68"/>
      <c r="G2" s="68"/>
      <c r="H2" s="68"/>
      <c r="I2" s="68"/>
      <c r="J2" s="68"/>
      <c r="K2" s="68"/>
      <c r="L2" s="68"/>
      <c r="M2" s="68"/>
      <c r="N2" s="68"/>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row>
    <row r="3" spans="1:249" ht="62.25" customHeight="1">
      <c r="A3" s="3"/>
      <c r="B3" s="69" t="s">
        <v>1</v>
      </c>
      <c r="C3" s="69"/>
      <c r="D3" s="69"/>
      <c r="E3" s="69"/>
      <c r="F3" s="69"/>
      <c r="G3" s="69"/>
      <c r="H3" s="69"/>
      <c r="I3" s="69"/>
      <c r="J3" s="69"/>
      <c r="K3" s="69"/>
      <c r="L3" s="69"/>
      <c r="M3" s="69"/>
      <c r="N3" s="69"/>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row>
    <row r="4" spans="1:249" ht="18" customHeight="1">
      <c r="A4" s="4"/>
      <c r="B4" s="70" t="s">
        <v>2</v>
      </c>
      <c r="C4" s="70"/>
      <c r="D4" s="70"/>
      <c r="E4" s="70"/>
      <c r="F4" s="70"/>
      <c r="G4" s="70"/>
      <c r="H4" s="70"/>
      <c r="I4" s="70"/>
      <c r="J4" s="70"/>
      <c r="K4" s="70"/>
      <c r="L4" s="70"/>
      <c r="M4" s="70"/>
      <c r="N4" s="70"/>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row>
    <row r="5" spans="1:249" ht="13.15" customHeight="1">
      <c r="A5" s="82" t="s">
        <v>3</v>
      </c>
      <c r="B5" s="83" t="s">
        <v>4</v>
      </c>
      <c r="C5" s="84"/>
      <c r="D5" s="87" t="s">
        <v>95</v>
      </c>
      <c r="E5" s="87" t="s">
        <v>5</v>
      </c>
      <c r="F5" s="89" t="s">
        <v>6</v>
      </c>
      <c r="G5" s="89" t="s">
        <v>7</v>
      </c>
      <c r="H5" s="71" t="s">
        <v>8</v>
      </c>
      <c r="I5" s="71" t="s">
        <v>9</v>
      </c>
      <c r="J5" s="73" t="s">
        <v>10</v>
      </c>
      <c r="K5" s="75" t="s">
        <v>11</v>
      </c>
      <c r="L5" s="76" t="s">
        <v>12</v>
      </c>
      <c r="M5" s="77" t="s">
        <v>13</v>
      </c>
      <c r="N5" s="79" t="s">
        <v>14</v>
      </c>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row>
    <row r="6" spans="1:249" s="5" customFormat="1" ht="90.75" customHeight="1">
      <c r="A6" s="82"/>
      <c r="B6" s="85"/>
      <c r="C6" s="86"/>
      <c r="D6" s="88"/>
      <c r="E6" s="88"/>
      <c r="F6" s="89"/>
      <c r="G6" s="89"/>
      <c r="H6" s="72"/>
      <c r="I6" s="72"/>
      <c r="J6" s="74"/>
      <c r="K6" s="75"/>
      <c r="L6" s="76"/>
      <c r="M6" s="78"/>
      <c r="N6" s="79"/>
      <c r="O6" s="6"/>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row>
    <row r="7" spans="1:249" s="5" customFormat="1" ht="45.75" customHeight="1">
      <c r="A7" s="29">
        <v>1</v>
      </c>
      <c r="B7" s="93" t="s">
        <v>75</v>
      </c>
      <c r="C7" s="94"/>
      <c r="D7" s="66" t="s">
        <v>15</v>
      </c>
      <c r="E7" s="8" t="s">
        <v>15</v>
      </c>
      <c r="F7" s="9" t="s">
        <v>16</v>
      </c>
      <c r="G7" s="62">
        <v>600</v>
      </c>
      <c r="H7" s="10">
        <v>9.6150000000000002</v>
      </c>
      <c r="I7" s="10">
        <v>9.6150000000000002</v>
      </c>
      <c r="J7" s="50">
        <v>9.3350000000000009</v>
      </c>
      <c r="K7" s="64" t="s">
        <v>17</v>
      </c>
      <c r="L7" s="11">
        <v>9.3350000000000009</v>
      </c>
      <c r="M7" s="58">
        <f>L7*1.1*1.45</f>
        <v>14.889325000000001</v>
      </c>
      <c r="N7" s="12">
        <v>8933.4</v>
      </c>
      <c r="O7" s="6"/>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row>
    <row r="8" spans="1:249" ht="12.75">
      <c r="A8" s="13"/>
      <c r="B8" s="90" t="s">
        <v>18</v>
      </c>
      <c r="C8" s="91"/>
      <c r="D8" s="65"/>
      <c r="E8" s="14"/>
      <c r="F8" s="13"/>
      <c r="G8" s="13"/>
      <c r="H8" s="13"/>
      <c r="I8" s="13"/>
      <c r="J8" s="13"/>
      <c r="K8" s="13"/>
      <c r="L8" s="13"/>
      <c r="M8" s="13"/>
      <c r="N8" s="15">
        <f>SUM(N7:N7)</f>
        <v>8933.4</v>
      </c>
    </row>
    <row r="9" spans="1:249" ht="12.75">
      <c r="A9" s="16"/>
      <c r="B9" s="16"/>
      <c r="C9" s="16"/>
      <c r="D9" s="16"/>
      <c r="E9" s="16"/>
      <c r="F9" s="16"/>
      <c r="G9" s="16"/>
      <c r="H9" s="16"/>
      <c r="I9" s="16"/>
      <c r="J9" s="16"/>
      <c r="K9" s="16"/>
      <c r="L9" s="16"/>
      <c r="M9" s="16"/>
      <c r="N9" s="16"/>
    </row>
    <row r="10" spans="1:249" ht="12.75">
      <c r="B10" s="17">
        <v>46258</v>
      </c>
    </row>
    <row r="11" spans="1:249" ht="12.75">
      <c r="B11" s="18"/>
      <c r="C11" s="18"/>
      <c r="D11" s="18"/>
      <c r="E11" s="18"/>
      <c r="F11" s="18"/>
      <c r="G11" s="18"/>
      <c r="H11" s="18"/>
    </row>
    <row r="12" spans="1:249" ht="13.15" customHeight="1">
      <c r="B12" s="19" t="s">
        <v>19</v>
      </c>
      <c r="C12" s="19"/>
      <c r="D12" s="19"/>
      <c r="E12" s="92" t="s">
        <v>71</v>
      </c>
      <c r="F12" s="92"/>
      <c r="G12" s="92"/>
      <c r="H12" s="92"/>
    </row>
    <row r="15" spans="1:249" ht="45" customHeight="1">
      <c r="B15" s="80"/>
      <c r="C15" s="80"/>
      <c r="D15" s="80"/>
      <c r="E15" s="80"/>
      <c r="F15" s="80"/>
      <c r="G15" s="80"/>
      <c r="H15" s="80"/>
      <c r="I15" s="80"/>
      <c r="J15" s="80"/>
      <c r="K15" s="80"/>
      <c r="L15" s="80"/>
      <c r="M15" s="80"/>
      <c r="N15" s="80"/>
    </row>
    <row r="16" spans="1:249" ht="42" customHeight="1">
      <c r="B16" s="81"/>
      <c r="C16" s="81"/>
      <c r="D16" s="81"/>
      <c r="E16" s="81"/>
      <c r="F16" s="81"/>
      <c r="G16" s="81"/>
      <c r="H16" s="81"/>
      <c r="I16" s="81"/>
      <c r="J16" s="81"/>
      <c r="K16" s="81"/>
      <c r="L16" s="81"/>
      <c r="M16" s="81"/>
      <c r="N16" s="81"/>
    </row>
  </sheetData>
  <mergeCells count="22">
    <mergeCell ref="B15:N15"/>
    <mergeCell ref="B16:N16"/>
    <mergeCell ref="A5:A6"/>
    <mergeCell ref="B5:C6"/>
    <mergeCell ref="E5:E6"/>
    <mergeCell ref="F5:F6"/>
    <mergeCell ref="G5:G6"/>
    <mergeCell ref="B8:C8"/>
    <mergeCell ref="E12:H12"/>
    <mergeCell ref="B7:C7"/>
    <mergeCell ref="D5:D6"/>
    <mergeCell ref="B1:L1"/>
    <mergeCell ref="B2:N2"/>
    <mergeCell ref="B3:N3"/>
    <mergeCell ref="B4:N4"/>
    <mergeCell ref="H5:H6"/>
    <mergeCell ref="I5:I6"/>
    <mergeCell ref="J5:J6"/>
    <mergeCell ref="K5:K6"/>
    <mergeCell ref="L5:L6"/>
    <mergeCell ref="M5:M6"/>
    <mergeCell ref="N5:N6"/>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IT74"/>
  <sheetViews>
    <sheetView topLeftCell="A2" workbookViewId="0">
      <selection activeCell="L13" sqref="L13"/>
    </sheetView>
  </sheetViews>
  <sheetFormatPr defaultRowHeight="13.9" customHeight="1"/>
  <cols>
    <col min="1" max="1" width="3.42578125" style="20" bestFit="1" customWidth="1"/>
    <col min="2" max="2" width="26.42578125" style="20" bestFit="1" customWidth="1"/>
    <col min="3" max="3" width="19.5703125" style="20" bestFit="1" customWidth="1"/>
    <col min="4" max="4" width="24.42578125" style="20" bestFit="1" customWidth="1"/>
    <col min="5" max="5" width="17.140625" style="20" bestFit="1" customWidth="1"/>
    <col min="6" max="6" width="18.5703125" style="20" customWidth="1"/>
    <col min="7" max="7" width="11.140625" style="20" customWidth="1"/>
    <col min="8" max="9" width="17.140625" style="20" bestFit="1" customWidth="1"/>
    <col min="10" max="254" width="8.85546875" style="20" bestFit="1" customWidth="1"/>
  </cols>
  <sheetData>
    <row r="1" spans="1:254" ht="30.75" customHeight="1">
      <c r="A1" s="131" t="s">
        <v>20</v>
      </c>
      <c r="B1" s="131"/>
      <c r="C1" s="131"/>
      <c r="D1" s="131"/>
      <c r="E1" s="131"/>
      <c r="F1" s="131"/>
      <c r="G1" s="131"/>
      <c r="H1" s="131"/>
      <c r="I1" s="131"/>
    </row>
    <row r="2" spans="1:254" ht="15.75" customHeight="1">
      <c r="A2" s="132" t="s">
        <v>81</v>
      </c>
      <c r="B2" s="132"/>
      <c r="C2" s="132"/>
      <c r="D2" s="132"/>
      <c r="E2" s="132"/>
      <c r="F2" s="132"/>
      <c r="G2" s="132"/>
      <c r="H2" s="132"/>
      <c r="I2" s="132"/>
    </row>
    <row r="3" spans="1:254" ht="39" customHeight="1">
      <c r="A3" s="133" t="s">
        <v>21</v>
      </c>
      <c r="B3" s="133"/>
      <c r="C3" s="133"/>
      <c r="D3" s="133"/>
      <c r="E3" s="133"/>
      <c r="F3" s="133"/>
      <c r="G3" s="133"/>
      <c r="H3" s="133"/>
      <c r="I3" s="133"/>
    </row>
    <row r="4" spans="1:254" ht="5.45" hidden="1" customHeight="1">
      <c r="A4" s="21"/>
      <c r="B4" s="21"/>
      <c r="C4" s="21"/>
      <c r="D4" s="21"/>
      <c r="E4" s="21"/>
      <c r="F4" s="21"/>
      <c r="G4" s="21"/>
      <c r="H4" s="21"/>
      <c r="I4" s="21"/>
    </row>
    <row r="5" spans="1:254" ht="22.9" customHeight="1">
      <c r="A5" s="134" t="s">
        <v>22</v>
      </c>
      <c r="B5" s="134"/>
      <c r="C5" s="134"/>
      <c r="D5" s="134"/>
      <c r="E5" s="134"/>
      <c r="F5" s="134"/>
      <c r="G5" s="134"/>
      <c r="H5" s="134"/>
      <c r="I5" s="134"/>
    </row>
    <row r="6" spans="1:254" ht="48" customHeight="1">
      <c r="A6" s="22" t="s">
        <v>3</v>
      </c>
      <c r="B6" s="23" t="s">
        <v>23</v>
      </c>
      <c r="C6" s="23" t="s">
        <v>24</v>
      </c>
      <c r="D6" s="24" t="s">
        <v>25</v>
      </c>
      <c r="E6" s="23" t="s">
        <v>26</v>
      </c>
      <c r="F6" s="22" t="s">
        <v>27</v>
      </c>
      <c r="G6" s="136" t="s">
        <v>28</v>
      </c>
      <c r="H6" s="137"/>
      <c r="I6" s="22" t="s">
        <v>29</v>
      </c>
    </row>
    <row r="7" spans="1:254" ht="15">
      <c r="A7" s="30">
        <v>1</v>
      </c>
      <c r="B7" s="31">
        <v>2</v>
      </c>
      <c r="C7" s="31">
        <v>3</v>
      </c>
      <c r="D7" s="32">
        <v>4</v>
      </c>
      <c r="E7" s="31">
        <v>5</v>
      </c>
      <c r="F7" s="30">
        <v>6</v>
      </c>
      <c r="G7" s="136">
        <v>7</v>
      </c>
      <c r="H7" s="137"/>
      <c r="I7" s="30">
        <v>8</v>
      </c>
    </row>
    <row r="8" spans="1:254" ht="24" customHeight="1">
      <c r="A8" s="38"/>
      <c r="B8" s="135" t="s">
        <v>77</v>
      </c>
      <c r="C8" s="135"/>
      <c r="D8" s="135"/>
      <c r="E8" s="36"/>
      <c r="F8" s="35"/>
      <c r="G8" s="98"/>
      <c r="H8" s="99"/>
      <c r="I8" s="41"/>
    </row>
    <row r="9" spans="1:254" ht="24" customHeight="1">
      <c r="A9" s="38">
        <v>1</v>
      </c>
      <c r="B9" s="37" t="s">
        <v>91</v>
      </c>
      <c r="C9" s="37" t="s">
        <v>60</v>
      </c>
      <c r="D9" s="36" t="s">
        <v>61</v>
      </c>
      <c r="E9" s="39">
        <v>306.70999999999998</v>
      </c>
      <c r="F9" s="35">
        <v>10</v>
      </c>
      <c r="G9" s="96">
        <f>E9/F9</f>
        <v>30.670999999999999</v>
      </c>
      <c r="H9" s="97"/>
      <c r="I9" s="43">
        <f>(E9-86.53-27.88)/F9/2</f>
        <v>9.6149999999999984</v>
      </c>
    </row>
    <row r="10" spans="1:254" s="34" customFormat="1" ht="15">
      <c r="A10" s="38"/>
      <c r="B10" s="100" t="s">
        <v>30</v>
      </c>
      <c r="C10" s="100"/>
      <c r="D10" s="100"/>
      <c r="E10" s="40"/>
      <c r="F10" s="38"/>
      <c r="G10" s="98"/>
      <c r="H10" s="99"/>
      <c r="I10" s="42">
        <f>MIN(I9:I9)</f>
        <v>9.6149999999999984</v>
      </c>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row>
    <row r="11" spans="1:254" ht="15">
      <c r="A11" s="101" t="s">
        <v>31</v>
      </c>
      <c r="B11" s="101"/>
      <c r="C11" s="101"/>
      <c r="D11" s="101"/>
      <c r="E11" s="101"/>
      <c r="F11" s="101"/>
      <c r="G11" s="101"/>
      <c r="H11" s="101"/>
      <c r="I11" s="101"/>
    </row>
    <row r="12" spans="1:254" ht="33.75">
      <c r="A12" s="25" t="s">
        <v>3</v>
      </c>
      <c r="B12" s="25" t="s">
        <v>32</v>
      </c>
      <c r="C12" s="25" t="s">
        <v>82</v>
      </c>
      <c r="D12" s="25" t="s">
        <v>33</v>
      </c>
      <c r="E12" s="25" t="s">
        <v>34</v>
      </c>
      <c r="F12" s="25" t="s">
        <v>35</v>
      </c>
      <c r="G12" s="113" t="s">
        <v>36</v>
      </c>
      <c r="H12" s="114"/>
      <c r="I12" s="115"/>
    </row>
    <row r="13" spans="1:254" ht="78" customHeight="1">
      <c r="A13" s="47">
        <v>1</v>
      </c>
      <c r="B13" s="59" t="s">
        <v>72</v>
      </c>
      <c r="C13" s="60" t="s">
        <v>83</v>
      </c>
      <c r="D13" s="45">
        <v>1200</v>
      </c>
      <c r="E13" s="45">
        <v>14.77</v>
      </c>
      <c r="F13" s="61" t="s">
        <v>73</v>
      </c>
      <c r="G13" s="116" t="s">
        <v>74</v>
      </c>
      <c r="H13" s="117"/>
      <c r="I13" s="118"/>
    </row>
    <row r="14" spans="1:254" ht="30.6" customHeight="1">
      <c r="A14" s="102" t="s">
        <v>76</v>
      </c>
      <c r="B14" s="103"/>
      <c r="C14" s="103"/>
      <c r="D14" s="103"/>
      <c r="E14" s="103"/>
      <c r="F14" s="103"/>
      <c r="G14" s="103"/>
      <c r="H14" s="103"/>
      <c r="I14" s="104"/>
    </row>
    <row r="15" spans="1:254" ht="19.899999999999999" customHeight="1">
      <c r="A15" s="108" t="s">
        <v>37</v>
      </c>
      <c r="B15" s="108"/>
      <c r="C15" s="108"/>
      <c r="D15" s="108"/>
      <c r="E15" s="108"/>
      <c r="F15" s="108"/>
      <c r="G15" s="108"/>
      <c r="H15" s="108"/>
      <c r="I15" s="108"/>
    </row>
    <row r="16" spans="1:254" ht="36.6" customHeight="1">
      <c r="A16" s="109" t="s">
        <v>38</v>
      </c>
      <c r="B16" s="109"/>
      <c r="C16" s="109"/>
      <c r="D16" s="109"/>
      <c r="E16" s="109"/>
      <c r="F16" s="109"/>
      <c r="G16" s="109"/>
      <c r="H16" s="109"/>
      <c r="I16" s="109"/>
    </row>
    <row r="17" spans="1:254" ht="42.75" customHeight="1">
      <c r="A17" s="26"/>
      <c r="B17" s="26" t="s">
        <v>39</v>
      </c>
      <c r="C17" s="23" t="s">
        <v>40</v>
      </c>
      <c r="D17" s="26" t="s">
        <v>41</v>
      </c>
      <c r="E17" s="26" t="s">
        <v>42</v>
      </c>
      <c r="F17" s="26" t="s">
        <v>43</v>
      </c>
      <c r="G17" s="26" t="s">
        <v>78</v>
      </c>
      <c r="H17" s="26" t="s">
        <v>44</v>
      </c>
      <c r="I17" s="26" t="s">
        <v>45</v>
      </c>
    </row>
    <row r="18" spans="1:254" ht="18.75" customHeight="1">
      <c r="A18" s="26"/>
      <c r="B18" s="110" t="s">
        <v>59</v>
      </c>
      <c r="C18" s="111"/>
      <c r="D18" s="111"/>
      <c r="E18" s="111"/>
      <c r="F18" s="111"/>
      <c r="G18" s="111"/>
      <c r="H18" s="111"/>
      <c r="I18" s="112"/>
    </row>
    <row r="19" spans="1:254" s="56" customFormat="1" ht="56.25">
      <c r="A19" s="54"/>
      <c r="B19" s="57" t="s">
        <v>64</v>
      </c>
      <c r="C19" s="57" t="s">
        <v>62</v>
      </c>
      <c r="D19" s="57" t="s">
        <v>63</v>
      </c>
      <c r="E19" s="57" t="s">
        <v>67</v>
      </c>
      <c r="F19" s="57" t="s">
        <v>68</v>
      </c>
      <c r="G19" s="57">
        <v>500</v>
      </c>
      <c r="H19" s="57">
        <v>7345.1</v>
      </c>
      <c r="I19" s="46">
        <f>H19/G19/2</f>
        <v>7.3451000000000004</v>
      </c>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c r="IS19" s="55"/>
      <c r="IT19" s="55"/>
    </row>
    <row r="20" spans="1:254" s="56" customFormat="1" ht="90">
      <c r="A20" s="54"/>
      <c r="B20" s="57" t="s">
        <v>65</v>
      </c>
      <c r="C20" s="57" t="s">
        <v>62</v>
      </c>
      <c r="D20" s="57" t="s">
        <v>84</v>
      </c>
      <c r="E20" s="57" t="s">
        <v>67</v>
      </c>
      <c r="F20" s="57" t="s">
        <v>68</v>
      </c>
      <c r="G20" s="57">
        <v>5</v>
      </c>
      <c r="H20" s="57">
        <v>76.2</v>
      </c>
      <c r="I20" s="63">
        <f t="shared" ref="I20:I23" si="0">H20/G20/2</f>
        <v>7.62</v>
      </c>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c r="IS20" s="55"/>
      <c r="IT20" s="55"/>
    </row>
    <row r="21" spans="1:254" s="56" customFormat="1" ht="78.75">
      <c r="A21" s="54"/>
      <c r="B21" s="57" t="s">
        <v>66</v>
      </c>
      <c r="C21" s="57" t="s">
        <v>62</v>
      </c>
      <c r="D21" s="57" t="s">
        <v>85</v>
      </c>
      <c r="E21" s="57" t="s">
        <v>87</v>
      </c>
      <c r="F21" s="57" t="s">
        <v>89</v>
      </c>
      <c r="G21" s="57">
        <v>10</v>
      </c>
      <c r="H21" s="57">
        <v>192.3</v>
      </c>
      <c r="I21" s="63">
        <f t="shared" si="0"/>
        <v>9.6150000000000002</v>
      </c>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row>
    <row r="22" spans="1:254" s="56" customFormat="1" ht="180">
      <c r="A22" s="54"/>
      <c r="B22" s="57" t="s">
        <v>70</v>
      </c>
      <c r="C22" s="57" t="s">
        <v>62</v>
      </c>
      <c r="D22" s="57" t="s">
        <v>86</v>
      </c>
      <c r="E22" s="57" t="s">
        <v>87</v>
      </c>
      <c r="F22" s="57" t="s">
        <v>90</v>
      </c>
      <c r="G22" s="57">
        <v>10</v>
      </c>
      <c r="H22" s="57">
        <v>192.3</v>
      </c>
      <c r="I22" s="52">
        <f t="shared" si="0"/>
        <v>9.6150000000000002</v>
      </c>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55"/>
      <c r="FU22" s="55"/>
      <c r="FV22" s="55"/>
      <c r="FW22" s="55"/>
      <c r="FX22" s="55"/>
      <c r="FY22" s="55"/>
      <c r="FZ22" s="55"/>
      <c r="GA22" s="55"/>
      <c r="GB22" s="55"/>
      <c r="GC22" s="55"/>
      <c r="GD22" s="55"/>
      <c r="GE22" s="55"/>
      <c r="GF22" s="55"/>
      <c r="GG22" s="55"/>
      <c r="GH22" s="55"/>
      <c r="GI22" s="55"/>
      <c r="GJ22" s="55"/>
      <c r="GK22" s="55"/>
      <c r="GL22" s="55"/>
      <c r="GM22" s="55"/>
      <c r="GN22" s="55"/>
      <c r="GO22" s="55"/>
      <c r="GP22" s="55"/>
      <c r="GQ22" s="55"/>
      <c r="GR22" s="55"/>
      <c r="GS22" s="55"/>
      <c r="GT22" s="55"/>
      <c r="GU22" s="55"/>
      <c r="GV22" s="55"/>
      <c r="GW22" s="55"/>
      <c r="GX22" s="55"/>
      <c r="GY22" s="55"/>
      <c r="GZ22" s="55"/>
      <c r="HA22" s="55"/>
      <c r="HB22" s="55"/>
      <c r="HC22" s="55"/>
      <c r="HD22" s="55"/>
      <c r="HE22" s="55"/>
      <c r="HF22" s="55"/>
      <c r="HG22" s="55"/>
      <c r="HH22" s="55"/>
      <c r="HI22" s="55"/>
      <c r="HJ22" s="55"/>
      <c r="HK22" s="55"/>
      <c r="HL22" s="55"/>
      <c r="HM22" s="55"/>
      <c r="HN22" s="55"/>
      <c r="HO22" s="55"/>
      <c r="HP22" s="55"/>
      <c r="HQ22" s="55"/>
      <c r="HR22" s="55"/>
      <c r="HS22" s="55"/>
      <c r="HT22" s="55"/>
      <c r="HU22" s="55"/>
      <c r="HV22" s="55"/>
      <c r="HW22" s="55"/>
      <c r="HX22" s="55"/>
      <c r="HY22" s="55"/>
      <c r="HZ22" s="55"/>
      <c r="IA22" s="55"/>
      <c r="IB22" s="55"/>
      <c r="IC22" s="55"/>
      <c r="ID22" s="55"/>
      <c r="IE22" s="55"/>
      <c r="IF22" s="55"/>
      <c r="IG22" s="55"/>
      <c r="IH22" s="55"/>
      <c r="II22" s="55"/>
      <c r="IJ22" s="55"/>
      <c r="IK22" s="55"/>
      <c r="IL22" s="55"/>
      <c r="IM22" s="55"/>
      <c r="IN22" s="55"/>
      <c r="IO22" s="55"/>
      <c r="IP22" s="55"/>
      <c r="IQ22" s="55"/>
      <c r="IR22" s="55"/>
      <c r="IS22" s="55"/>
      <c r="IT22" s="55"/>
    </row>
    <row r="23" spans="1:254" s="56" customFormat="1" ht="78.75">
      <c r="A23" s="54"/>
      <c r="B23" s="57" t="s">
        <v>66</v>
      </c>
      <c r="C23" s="57" t="s">
        <v>62</v>
      </c>
      <c r="D23" s="57" t="s">
        <v>85</v>
      </c>
      <c r="E23" s="57" t="s">
        <v>88</v>
      </c>
      <c r="F23" s="57" t="s">
        <v>89</v>
      </c>
      <c r="G23" s="57">
        <v>10</v>
      </c>
      <c r="H23" s="57">
        <v>192.3</v>
      </c>
      <c r="I23" s="63">
        <f t="shared" si="0"/>
        <v>9.6150000000000002</v>
      </c>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5"/>
      <c r="FK23" s="55"/>
      <c r="FL23" s="55"/>
      <c r="FM23" s="55"/>
      <c r="FN23" s="55"/>
      <c r="FO23" s="55"/>
      <c r="FP23" s="55"/>
      <c r="FQ23" s="55"/>
      <c r="FR23" s="55"/>
      <c r="FS23" s="55"/>
      <c r="FT23" s="55"/>
      <c r="FU23" s="55"/>
      <c r="FV23" s="55"/>
      <c r="FW23" s="55"/>
      <c r="FX23" s="55"/>
      <c r="FY23" s="55"/>
      <c r="FZ23" s="55"/>
      <c r="GA23" s="55"/>
      <c r="GB23" s="55"/>
      <c r="GC23" s="55"/>
      <c r="GD23" s="55"/>
      <c r="GE23" s="55"/>
      <c r="GF23" s="55"/>
      <c r="GG23" s="55"/>
      <c r="GH23" s="55"/>
      <c r="GI23" s="55"/>
      <c r="GJ23" s="55"/>
      <c r="GK23" s="55"/>
      <c r="GL23" s="55"/>
      <c r="GM23" s="55"/>
      <c r="GN23" s="55"/>
      <c r="GO23" s="55"/>
      <c r="GP23" s="55"/>
      <c r="GQ23" s="55"/>
      <c r="GR23" s="55"/>
      <c r="GS23" s="55"/>
      <c r="GT23" s="55"/>
      <c r="GU23" s="55"/>
      <c r="GV23" s="55"/>
      <c r="GW23" s="55"/>
      <c r="GX23" s="55"/>
      <c r="GY23" s="55"/>
      <c r="GZ23" s="55"/>
      <c r="HA23" s="55"/>
      <c r="HB23" s="55"/>
      <c r="HC23" s="55"/>
      <c r="HD23" s="55"/>
      <c r="HE23" s="55"/>
      <c r="HF23" s="55"/>
      <c r="HG23" s="55"/>
      <c r="HH23" s="55"/>
      <c r="HI23" s="55"/>
      <c r="HJ23" s="55"/>
      <c r="HK23" s="55"/>
      <c r="HL23" s="55"/>
      <c r="HM23" s="55"/>
      <c r="HN23" s="55"/>
      <c r="HO23" s="55"/>
      <c r="HP23" s="55"/>
      <c r="HQ23" s="55"/>
      <c r="HR23" s="55"/>
      <c r="HS23" s="55"/>
      <c r="HT23" s="55"/>
      <c r="HU23" s="55"/>
      <c r="HV23" s="55"/>
      <c r="HW23" s="55"/>
      <c r="HX23" s="55"/>
      <c r="HY23" s="55"/>
      <c r="HZ23" s="55"/>
      <c r="IA23" s="55"/>
      <c r="IB23" s="55"/>
      <c r="IC23" s="55"/>
      <c r="ID23" s="55"/>
      <c r="IE23" s="55"/>
      <c r="IF23" s="55"/>
      <c r="IG23" s="55"/>
      <c r="IH23" s="55"/>
      <c r="II23" s="55"/>
      <c r="IJ23" s="55"/>
      <c r="IK23" s="55"/>
      <c r="IL23" s="55"/>
      <c r="IM23" s="55"/>
      <c r="IN23" s="55"/>
      <c r="IO23" s="55"/>
      <c r="IP23" s="55"/>
      <c r="IQ23" s="55"/>
      <c r="IR23" s="55"/>
      <c r="IS23" s="55"/>
      <c r="IT23" s="55"/>
    </row>
    <row r="24" spans="1:254" ht="15" customHeight="1">
      <c r="A24" s="51"/>
      <c r="B24" s="105" t="s">
        <v>46</v>
      </c>
      <c r="C24" s="106"/>
      <c r="D24" s="106"/>
      <c r="E24" s="106"/>
      <c r="F24" s="106"/>
      <c r="G24" s="106"/>
      <c r="H24" s="107"/>
      <c r="I24" s="53">
        <v>9.6150000000000002</v>
      </c>
    </row>
    <row r="25" spans="1:254" ht="15.6" customHeight="1">
      <c r="A25" s="95" t="s">
        <v>47</v>
      </c>
      <c r="B25" s="95"/>
      <c r="C25" s="95"/>
      <c r="D25" s="95"/>
      <c r="E25" s="95"/>
      <c r="F25" s="95"/>
      <c r="G25" s="95"/>
      <c r="H25" s="95"/>
      <c r="I25" s="95"/>
    </row>
    <row r="26" spans="1:254" ht="15.6" customHeight="1">
      <c r="A26" s="121" t="s">
        <v>48</v>
      </c>
      <c r="B26" s="121"/>
      <c r="C26" s="121"/>
      <c r="D26" s="121"/>
      <c r="E26" s="121"/>
      <c r="F26" s="121"/>
      <c r="G26" s="121"/>
      <c r="H26" s="121"/>
      <c r="I26" s="121"/>
    </row>
    <row r="27" spans="1:254" ht="13.9" customHeight="1">
      <c r="A27" s="122" t="s">
        <v>49</v>
      </c>
      <c r="B27" s="122"/>
      <c r="C27" s="122"/>
      <c r="D27" s="122"/>
      <c r="E27" s="122"/>
      <c r="F27" s="122"/>
      <c r="G27" s="122"/>
      <c r="H27" s="122"/>
      <c r="I27" s="122"/>
    </row>
    <row r="28" spans="1:254" ht="26.45" customHeight="1">
      <c r="A28" s="123" t="s">
        <v>50</v>
      </c>
      <c r="B28" s="123"/>
      <c r="C28" s="123"/>
      <c r="D28" s="123"/>
      <c r="E28" s="123"/>
      <c r="F28" s="123"/>
      <c r="G28" s="123"/>
      <c r="H28" s="123"/>
      <c r="I28" s="123"/>
    </row>
    <row r="29" spans="1:254" ht="61.5" customHeight="1">
      <c r="A29" s="27" t="s">
        <v>3</v>
      </c>
      <c r="B29" s="23" t="s">
        <v>51</v>
      </c>
      <c r="C29" s="24" t="s">
        <v>25</v>
      </c>
      <c r="D29" s="23" t="s">
        <v>52</v>
      </c>
      <c r="E29" s="23" t="s">
        <v>53</v>
      </c>
      <c r="F29" s="28" t="s">
        <v>54</v>
      </c>
      <c r="G29" s="129" t="s">
        <v>58</v>
      </c>
      <c r="H29" s="130"/>
      <c r="I29" s="22" t="s">
        <v>57</v>
      </c>
    </row>
    <row r="30" spans="1:254" ht="15">
      <c r="A30" s="27">
        <v>1</v>
      </c>
      <c r="B30" s="23">
        <v>2</v>
      </c>
      <c r="C30" s="23">
        <v>3</v>
      </c>
      <c r="D30" s="23">
        <v>4</v>
      </c>
      <c r="E30" s="23">
        <v>5</v>
      </c>
      <c r="F30" s="28">
        <v>6</v>
      </c>
      <c r="G30" s="129">
        <v>7</v>
      </c>
      <c r="H30" s="130"/>
      <c r="I30" s="22">
        <v>8</v>
      </c>
    </row>
    <row r="31" spans="1:254" ht="45">
      <c r="A31" s="27">
        <v>1</v>
      </c>
      <c r="B31" s="48" t="s">
        <v>93</v>
      </c>
      <c r="C31" s="48" t="s">
        <v>69</v>
      </c>
      <c r="D31" s="48">
        <v>40</v>
      </c>
      <c r="E31" s="48">
        <v>10</v>
      </c>
      <c r="F31" s="48">
        <v>800</v>
      </c>
      <c r="G31" s="127">
        <v>14.888999999999999</v>
      </c>
      <c r="H31" s="128"/>
      <c r="I31" s="44">
        <f>(297.78-84.01-27.07)/E31/2</f>
        <v>9.3349999999999991</v>
      </c>
    </row>
    <row r="32" spans="1:254" ht="56.25" customHeight="1">
      <c r="A32" s="27">
        <v>2</v>
      </c>
      <c r="B32" s="48" t="s">
        <v>80</v>
      </c>
      <c r="C32" s="48" t="s">
        <v>69</v>
      </c>
      <c r="D32" s="48">
        <v>40</v>
      </c>
      <c r="E32" s="48">
        <v>10</v>
      </c>
      <c r="F32" s="48">
        <v>800</v>
      </c>
      <c r="G32" s="127">
        <v>14.888999999999999</v>
      </c>
      <c r="H32" s="128"/>
      <c r="I32" s="44">
        <f>(297.78-84.01-27.07)/E32/2</f>
        <v>9.3349999999999991</v>
      </c>
    </row>
    <row r="33" spans="1:254" ht="56.25" customHeight="1">
      <c r="A33" s="27">
        <v>3</v>
      </c>
      <c r="B33" s="48" t="s">
        <v>79</v>
      </c>
      <c r="C33" s="48" t="s">
        <v>69</v>
      </c>
      <c r="D33" s="48">
        <v>80</v>
      </c>
      <c r="E33" s="48">
        <v>10</v>
      </c>
      <c r="F33" s="49">
        <f>E33*D33</f>
        <v>800</v>
      </c>
      <c r="G33" s="125">
        <v>14.888999999999999</v>
      </c>
      <c r="H33" s="126"/>
      <c r="I33" s="44">
        <f>(297.78-84.01-27.07)/E33/2</f>
        <v>9.3349999999999991</v>
      </c>
    </row>
    <row r="34" spans="1:254" ht="56.25" customHeight="1">
      <c r="A34" s="27">
        <v>4</v>
      </c>
      <c r="B34" s="48" t="s">
        <v>92</v>
      </c>
      <c r="C34" s="48" t="s">
        <v>69</v>
      </c>
      <c r="D34" s="48">
        <v>30</v>
      </c>
      <c r="E34" s="48">
        <v>10</v>
      </c>
      <c r="F34" s="49">
        <v>600</v>
      </c>
      <c r="G34" s="125">
        <v>15.3355</v>
      </c>
      <c r="H34" s="126"/>
      <c r="I34" s="44">
        <f>(306.71-86.53-27.88)/E34/2</f>
        <v>9.6149999999999984</v>
      </c>
    </row>
    <row r="35" spans="1:254" ht="15">
      <c r="A35" s="124" t="s">
        <v>55</v>
      </c>
      <c r="B35" s="124"/>
      <c r="C35" s="124"/>
      <c r="D35" s="124"/>
      <c r="E35" s="124"/>
      <c r="F35" s="124"/>
      <c r="G35" s="124"/>
      <c r="H35" s="124"/>
      <c r="I35" s="124"/>
    </row>
    <row r="36" spans="1:254" ht="36" customHeight="1">
      <c r="A36" s="119" t="s">
        <v>56</v>
      </c>
      <c r="B36" s="120"/>
      <c r="C36" s="120"/>
      <c r="D36" s="120"/>
      <c r="E36" s="120"/>
      <c r="F36" s="120"/>
      <c r="G36" s="120"/>
      <c r="H36" s="120"/>
      <c r="I36" s="120"/>
    </row>
    <row r="38" spans="1:254" ht="13.9" customHeight="1">
      <c r="B38" s="20" t="s">
        <v>94</v>
      </c>
    </row>
    <row r="42" spans="1:254" ht="13.9" customHeight="1">
      <c r="IK42"/>
      <c r="IL42"/>
      <c r="IM42"/>
      <c r="IN42"/>
      <c r="IO42"/>
      <c r="IP42"/>
      <c r="IQ42"/>
      <c r="IR42"/>
      <c r="IS42"/>
      <c r="IT42"/>
    </row>
    <row r="43" spans="1:254" ht="13.9" customHeight="1">
      <c r="IK43"/>
      <c r="IL43"/>
      <c r="IM43"/>
      <c r="IN43"/>
      <c r="IO43"/>
      <c r="IP43"/>
      <c r="IQ43"/>
      <c r="IR43"/>
      <c r="IS43"/>
      <c r="IT43"/>
    </row>
    <row r="44" spans="1:254" ht="13.9" customHeight="1">
      <c r="IK44"/>
      <c r="IL44"/>
      <c r="IM44"/>
      <c r="IN44"/>
      <c r="IO44"/>
      <c r="IP44"/>
      <c r="IQ44"/>
      <c r="IR44"/>
      <c r="IS44"/>
      <c r="IT44"/>
    </row>
    <row r="45" spans="1:254" ht="13.9" customHeight="1">
      <c r="IK45"/>
      <c r="IL45"/>
      <c r="IM45"/>
      <c r="IN45"/>
      <c r="IO45"/>
      <c r="IP45"/>
      <c r="IQ45"/>
      <c r="IR45"/>
      <c r="IS45"/>
      <c r="IT45"/>
    </row>
    <row r="46" spans="1:254" ht="13.9" customHeight="1">
      <c r="IK46"/>
      <c r="IL46"/>
      <c r="IM46"/>
      <c r="IN46"/>
      <c r="IO46"/>
      <c r="IP46"/>
      <c r="IQ46"/>
      <c r="IR46"/>
      <c r="IS46"/>
      <c r="IT46"/>
    </row>
    <row r="47" spans="1:254" ht="13.9" customHeight="1">
      <c r="IK47"/>
      <c r="IL47"/>
      <c r="IM47"/>
      <c r="IN47"/>
      <c r="IO47"/>
      <c r="IP47"/>
      <c r="IQ47"/>
      <c r="IR47"/>
      <c r="IS47"/>
      <c r="IT47"/>
    </row>
    <row r="48" spans="1:254" ht="13.9" customHeight="1">
      <c r="IK48"/>
      <c r="IL48"/>
      <c r="IM48"/>
      <c r="IN48"/>
      <c r="IO48"/>
      <c r="IP48"/>
      <c r="IQ48"/>
      <c r="IR48"/>
      <c r="IS48"/>
      <c r="IT48"/>
    </row>
    <row r="49" spans="245:254" ht="13.9" customHeight="1">
      <c r="IK49"/>
      <c r="IL49"/>
      <c r="IM49"/>
      <c r="IN49"/>
      <c r="IO49"/>
      <c r="IP49"/>
      <c r="IQ49"/>
      <c r="IR49"/>
      <c r="IS49"/>
      <c r="IT49"/>
    </row>
    <row r="50" spans="245:254" ht="13.9" customHeight="1">
      <c r="IK50"/>
      <c r="IL50"/>
      <c r="IM50"/>
      <c r="IN50"/>
      <c r="IO50"/>
      <c r="IP50"/>
      <c r="IQ50"/>
      <c r="IR50"/>
      <c r="IS50"/>
      <c r="IT50"/>
    </row>
    <row r="51" spans="245:254" ht="13.9" customHeight="1">
      <c r="IK51"/>
      <c r="IL51"/>
      <c r="IM51"/>
      <c r="IN51"/>
      <c r="IO51"/>
      <c r="IP51"/>
      <c r="IQ51"/>
      <c r="IR51"/>
      <c r="IS51"/>
      <c r="IT51"/>
    </row>
    <row r="52" spans="245:254" ht="13.9" customHeight="1">
      <c r="IK52"/>
      <c r="IL52"/>
      <c r="IM52"/>
      <c r="IN52"/>
      <c r="IO52"/>
      <c r="IP52"/>
      <c r="IQ52"/>
      <c r="IR52"/>
      <c r="IS52"/>
      <c r="IT52"/>
    </row>
    <row r="53" spans="245:254" ht="13.9" customHeight="1">
      <c r="IK53"/>
      <c r="IL53"/>
      <c r="IM53"/>
      <c r="IN53"/>
      <c r="IO53"/>
      <c r="IP53"/>
      <c r="IQ53"/>
      <c r="IR53"/>
      <c r="IS53"/>
      <c r="IT53"/>
    </row>
    <row r="54" spans="245:254" ht="13.9" customHeight="1">
      <c r="IK54"/>
      <c r="IL54"/>
      <c r="IM54"/>
      <c r="IN54"/>
      <c r="IO54"/>
      <c r="IP54"/>
      <c r="IQ54"/>
      <c r="IR54"/>
      <c r="IS54"/>
      <c r="IT54"/>
    </row>
    <row r="55" spans="245:254" ht="13.9" customHeight="1">
      <c r="IK55"/>
      <c r="IL55"/>
      <c r="IM55"/>
      <c r="IN55"/>
      <c r="IO55"/>
      <c r="IP55"/>
      <c r="IQ55"/>
      <c r="IR55"/>
      <c r="IS55"/>
      <c r="IT55"/>
    </row>
    <row r="56" spans="245:254" ht="13.9" customHeight="1">
      <c r="IK56"/>
      <c r="IL56"/>
      <c r="IM56"/>
      <c r="IN56"/>
      <c r="IO56"/>
      <c r="IP56"/>
      <c r="IQ56"/>
      <c r="IR56"/>
      <c r="IS56"/>
      <c r="IT56"/>
    </row>
    <row r="57" spans="245:254" ht="13.9" customHeight="1">
      <c r="IK57"/>
      <c r="IL57"/>
      <c r="IM57"/>
      <c r="IN57"/>
      <c r="IO57"/>
      <c r="IP57"/>
      <c r="IQ57"/>
      <c r="IR57"/>
      <c r="IS57"/>
      <c r="IT57"/>
    </row>
    <row r="58" spans="245:254" ht="13.9" customHeight="1">
      <c r="IK58"/>
      <c r="IL58"/>
      <c r="IM58"/>
      <c r="IN58"/>
      <c r="IO58"/>
      <c r="IP58"/>
      <c r="IQ58"/>
      <c r="IR58"/>
      <c r="IS58"/>
      <c r="IT58"/>
    </row>
    <row r="59" spans="245:254" ht="13.9" customHeight="1">
      <c r="IK59"/>
      <c r="IL59"/>
      <c r="IM59"/>
      <c r="IN59"/>
      <c r="IO59"/>
      <c r="IP59"/>
      <c r="IQ59"/>
      <c r="IR59"/>
      <c r="IS59"/>
      <c r="IT59"/>
    </row>
    <row r="60" spans="245:254" ht="13.9" customHeight="1">
      <c r="IK60"/>
      <c r="IL60"/>
      <c r="IM60"/>
      <c r="IN60"/>
      <c r="IO60"/>
      <c r="IP60"/>
      <c r="IQ60"/>
      <c r="IR60"/>
      <c r="IS60"/>
      <c r="IT60"/>
    </row>
    <row r="61" spans="245:254" ht="13.9" customHeight="1">
      <c r="IK61"/>
      <c r="IL61"/>
      <c r="IM61"/>
      <c r="IN61"/>
      <c r="IO61"/>
      <c r="IP61"/>
      <c r="IQ61"/>
      <c r="IR61"/>
      <c r="IS61"/>
      <c r="IT61"/>
    </row>
    <row r="62" spans="245:254" ht="13.9" customHeight="1">
      <c r="IK62"/>
      <c r="IL62"/>
      <c r="IM62"/>
      <c r="IN62"/>
      <c r="IO62"/>
      <c r="IP62"/>
      <c r="IQ62"/>
      <c r="IR62"/>
      <c r="IS62"/>
      <c r="IT62"/>
    </row>
    <row r="63" spans="245:254" ht="13.9" customHeight="1">
      <c r="IK63"/>
      <c r="IL63"/>
      <c r="IM63"/>
      <c r="IN63"/>
      <c r="IO63"/>
      <c r="IP63"/>
      <c r="IQ63"/>
      <c r="IR63"/>
      <c r="IS63"/>
      <c r="IT63"/>
    </row>
    <row r="64" spans="245:254" ht="13.9" customHeight="1">
      <c r="IK64"/>
      <c r="IL64"/>
      <c r="IM64"/>
      <c r="IN64"/>
      <c r="IO64"/>
      <c r="IP64"/>
      <c r="IQ64"/>
      <c r="IR64"/>
      <c r="IS64"/>
      <c r="IT64"/>
    </row>
    <row r="65" spans="245:254" ht="13.9" customHeight="1">
      <c r="IK65"/>
      <c r="IL65"/>
      <c r="IM65"/>
      <c r="IN65"/>
      <c r="IO65"/>
      <c r="IP65"/>
      <c r="IQ65"/>
      <c r="IR65"/>
      <c r="IS65"/>
      <c r="IT65"/>
    </row>
    <row r="66" spans="245:254" ht="13.9" customHeight="1">
      <c r="IK66"/>
      <c r="IL66"/>
      <c r="IM66"/>
      <c r="IN66"/>
      <c r="IO66"/>
      <c r="IP66"/>
      <c r="IQ66"/>
      <c r="IR66"/>
      <c r="IS66"/>
      <c r="IT66"/>
    </row>
    <row r="67" spans="245:254" ht="13.9" customHeight="1">
      <c r="IK67"/>
      <c r="IL67"/>
      <c r="IM67"/>
      <c r="IN67"/>
      <c r="IO67"/>
      <c r="IP67"/>
      <c r="IQ67"/>
      <c r="IR67"/>
      <c r="IS67"/>
      <c r="IT67"/>
    </row>
    <row r="68" spans="245:254" ht="13.9" customHeight="1">
      <c r="IK68"/>
      <c r="IL68"/>
      <c r="IM68"/>
      <c r="IN68"/>
      <c r="IO68"/>
      <c r="IP68"/>
      <c r="IQ68"/>
      <c r="IR68"/>
      <c r="IS68"/>
      <c r="IT68"/>
    </row>
    <row r="69" spans="245:254" ht="13.9" customHeight="1">
      <c r="IK69"/>
      <c r="IL69"/>
      <c r="IM69"/>
      <c r="IN69"/>
      <c r="IO69"/>
      <c r="IP69"/>
      <c r="IQ69"/>
      <c r="IR69"/>
      <c r="IS69"/>
      <c r="IT69"/>
    </row>
    <row r="70" spans="245:254" ht="13.9" customHeight="1">
      <c r="IK70"/>
      <c r="IL70"/>
      <c r="IM70"/>
      <c r="IN70"/>
      <c r="IO70"/>
      <c r="IP70"/>
      <c r="IQ70"/>
      <c r="IR70"/>
      <c r="IS70"/>
      <c r="IT70"/>
    </row>
    <row r="71" spans="245:254" ht="13.9" customHeight="1">
      <c r="IK71"/>
      <c r="IL71"/>
      <c r="IM71"/>
      <c r="IN71"/>
      <c r="IO71"/>
      <c r="IP71"/>
      <c r="IQ71"/>
      <c r="IR71"/>
      <c r="IS71"/>
      <c r="IT71"/>
    </row>
    <row r="72" spans="245:254" ht="13.9" customHeight="1">
      <c r="IK72"/>
      <c r="IL72"/>
      <c r="IM72"/>
      <c r="IN72"/>
      <c r="IO72"/>
      <c r="IP72"/>
      <c r="IQ72"/>
      <c r="IR72"/>
      <c r="IS72"/>
      <c r="IT72"/>
    </row>
    <row r="73" spans="245:254" ht="13.9" customHeight="1">
      <c r="IK73"/>
      <c r="IL73"/>
      <c r="IM73"/>
      <c r="IN73"/>
      <c r="IO73"/>
      <c r="IP73"/>
      <c r="IQ73"/>
      <c r="IR73"/>
      <c r="IS73"/>
      <c r="IT73"/>
    </row>
    <row r="74" spans="245:254" ht="13.9" customHeight="1">
      <c r="IK74"/>
      <c r="IL74"/>
      <c r="IM74"/>
      <c r="IN74"/>
      <c r="IO74"/>
      <c r="IP74"/>
      <c r="IQ74"/>
      <c r="IR74"/>
      <c r="IS74"/>
      <c r="IT74"/>
    </row>
  </sheetData>
  <mergeCells count="31">
    <mergeCell ref="A1:I1"/>
    <mergeCell ref="A2:I2"/>
    <mergeCell ref="A3:I3"/>
    <mergeCell ref="A5:I5"/>
    <mergeCell ref="B8:D8"/>
    <mergeCell ref="G6:H6"/>
    <mergeCell ref="G7:H7"/>
    <mergeCell ref="G8:H8"/>
    <mergeCell ref="A36:I36"/>
    <mergeCell ref="A26:I26"/>
    <mergeCell ref="A27:I27"/>
    <mergeCell ref="A28:I28"/>
    <mergeCell ref="A35:I35"/>
    <mergeCell ref="G33:H33"/>
    <mergeCell ref="G34:H34"/>
    <mergeCell ref="G32:H32"/>
    <mergeCell ref="G29:H29"/>
    <mergeCell ref="G30:H30"/>
    <mergeCell ref="G31:H31"/>
    <mergeCell ref="A25:I25"/>
    <mergeCell ref="G9:H9"/>
    <mergeCell ref="G10:H10"/>
    <mergeCell ref="B10:D10"/>
    <mergeCell ref="A11:I11"/>
    <mergeCell ref="A14:I14"/>
    <mergeCell ref="B24:H24"/>
    <mergeCell ref="A15:I15"/>
    <mergeCell ref="A16:I16"/>
    <mergeCell ref="B18:I18"/>
    <mergeCell ref="G12:I12"/>
    <mergeCell ref="G13:I13"/>
  </mergeCells>
  <hyperlinks>
    <hyperlink ref="G13" r:id="rId1"/>
  </hyperlinks>
  <pageMargins left="0.31496062992125984" right="0.31496062992125984" top="0.35433070866141736" bottom="0.35433070866141736" header="0.31496062992125984" footer="0.31496062992125984"/>
  <pageSetup paperSize="9" scale="90" orientation="landscape" r:id="rId2"/>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8</cp:revision>
  <cp:lastPrinted>2026-08-20T06:11:50Z</cp:lastPrinted>
  <dcterms:modified xsi:type="dcterms:W3CDTF">2026-08-20T06:12:26Z</dcterms:modified>
</cp:coreProperties>
</file>