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8160"/>
  </bookViews>
  <sheets>
    <sheet name="Лист3" sheetId="3" r:id="rId1"/>
  </sheets>
  <definedNames>
    <definedName name="_xlnm.Print_Area" localSheetId="0">Лист3!$A$1:$L$162</definedName>
  </definedNames>
  <calcPr calcId="145621" refMode="R1C1"/>
</workbook>
</file>

<file path=xl/calcChain.xml><?xml version="1.0" encoding="utf-8"?>
<calcChain xmlns="http://schemas.openxmlformats.org/spreadsheetml/2006/main">
  <c r="G24" i="3" l="1"/>
  <c r="H24" i="3" s="1"/>
  <c r="G25" i="3"/>
  <c r="H25" i="3" s="1"/>
  <c r="G26" i="3"/>
  <c r="H26" i="3" s="1"/>
  <c r="G23" i="3"/>
  <c r="I23" i="3" s="1"/>
  <c r="J23" i="3" s="1"/>
  <c r="K23" i="3" s="1"/>
  <c r="G22" i="3"/>
  <c r="I22" i="3" s="1"/>
  <c r="J22" i="3" s="1"/>
  <c r="K22" i="3" s="1"/>
  <c r="G21" i="3"/>
  <c r="I21" i="3" s="1"/>
  <c r="J21" i="3" s="1"/>
  <c r="K21" i="3" s="1"/>
  <c r="G20" i="3"/>
  <c r="I20" i="3" s="1"/>
  <c r="J20" i="3" s="1"/>
  <c r="K20" i="3" s="1"/>
  <c r="G19" i="3"/>
  <c r="I19" i="3" s="1"/>
  <c r="J19" i="3" s="1"/>
  <c r="K19" i="3" s="1"/>
  <c r="G18" i="3"/>
  <c r="I18" i="3" s="1"/>
  <c r="J18" i="3" s="1"/>
  <c r="K18" i="3" s="1"/>
  <c r="I26" i="3" l="1"/>
  <c r="J26" i="3" s="1"/>
  <c r="K26" i="3" s="1"/>
  <c r="I24" i="3"/>
  <c r="J24" i="3" s="1"/>
  <c r="K24" i="3" s="1"/>
  <c r="H20" i="3"/>
  <c r="H18" i="3"/>
  <c r="H22" i="3"/>
  <c r="I25" i="3"/>
  <c r="J25" i="3" s="1"/>
  <c r="K25" i="3" s="1"/>
  <c r="H19" i="3"/>
  <c r="H21" i="3"/>
  <c r="H23" i="3"/>
  <c r="G17" i="3"/>
  <c r="I17" i="3" s="1"/>
  <c r="J17" i="3" s="1"/>
  <c r="K17" i="3" s="1"/>
  <c r="H17" i="3" l="1"/>
  <c r="G12" i="3"/>
  <c r="I12" i="3" s="1"/>
  <c r="J12" i="3" s="1"/>
  <c r="K12" i="3" s="1"/>
  <c r="G13" i="3"/>
  <c r="H13" i="3" s="1"/>
  <c r="G14" i="3"/>
  <c r="I14" i="3" s="1"/>
  <c r="J14" i="3" s="1"/>
  <c r="K14" i="3" s="1"/>
  <c r="G15" i="3"/>
  <c r="I15" i="3" s="1"/>
  <c r="J15" i="3" s="1"/>
  <c r="K15" i="3" s="1"/>
  <c r="G16" i="3"/>
  <c r="I16" i="3" s="1"/>
  <c r="J16" i="3" s="1"/>
  <c r="K16" i="3" s="1"/>
  <c r="I13" i="3" l="1"/>
  <c r="J13" i="3" s="1"/>
  <c r="K13" i="3" s="1"/>
  <c r="H12" i="3"/>
  <c r="H16" i="3"/>
  <c r="H15" i="3"/>
  <c r="H14" i="3"/>
  <c r="H27" i="3" l="1"/>
  <c r="E28" i="3" s="1"/>
</calcChain>
</file>

<file path=xl/sharedStrings.xml><?xml version="1.0" encoding="utf-8"?>
<sst xmlns="http://schemas.openxmlformats.org/spreadsheetml/2006/main" count="69" uniqueCount="57">
  <si>
    <t>Расчет</t>
  </si>
  <si>
    <t>Ед.изм.</t>
  </si>
  <si>
    <t>Наименование объекта закупки</t>
  </si>
  <si>
    <t>НМЦК (руб)</t>
  </si>
  <si>
    <t>Используемый метод определения НМЦК с обоснованием:</t>
  </si>
  <si>
    <t>ИИ – источник информации;</t>
  </si>
  <si>
    <t>&lt; ц &gt; - средняя арифметическая величина цены единицы товара;</t>
  </si>
  <si>
    <r>
      <t>V-</t>
    </r>
    <r>
      <rPr>
        <sz val="11"/>
        <color theme="1"/>
        <rFont val="Times New Roman"/>
        <family val="1"/>
        <charset val="204"/>
      </rPr>
      <t>коэффициент вариации;</t>
    </r>
  </si>
  <si>
    <r>
      <t>σ –</t>
    </r>
    <r>
      <rPr>
        <sz val="11"/>
        <color theme="1"/>
        <rFont val="Times New Roman"/>
        <family val="1"/>
        <charset val="204"/>
      </rPr>
      <t>среднее квадратичное отклонение;</t>
    </r>
  </si>
  <si>
    <r>
      <t xml:space="preserve">n- </t>
    </r>
    <r>
      <rPr>
        <sz val="11"/>
        <color theme="1"/>
        <rFont val="Times New Roman"/>
        <family val="1"/>
        <charset val="204"/>
      </rPr>
      <t>количество значений, используемых в расчете;</t>
    </r>
  </si>
  <si>
    <r>
      <t xml:space="preserve">НМЦК- </t>
    </r>
    <r>
      <rPr>
        <sz val="11"/>
        <color theme="1"/>
        <rFont val="Times New Roman"/>
        <family val="1"/>
        <charset val="204"/>
      </rPr>
      <t>начальная максимальная цена контракта</t>
    </r>
  </si>
  <si>
    <t>Источники получения информации:</t>
  </si>
  <si>
    <t>ИИ 1 (ц1)</t>
  </si>
  <si>
    <t>ИИ 2 (ц1)</t>
  </si>
  <si>
    <t>ИИ 3 (ц3)</t>
  </si>
  <si>
    <t>Средняя цена (&lt;ц&gt;)  (руб)</t>
  </si>
  <si>
    <t>К-ВО (n) (шт)</t>
  </si>
  <si>
    <t>Коэффициент вариации (V)</t>
  </si>
  <si>
    <t>Среднее квадратичное отклонение (σ)</t>
  </si>
  <si>
    <t>Описание объекта закупки</t>
  </si>
  <si>
    <t xml:space="preserve">Форма обоснования начальной (максимальной) цены контракта </t>
  </si>
  <si>
    <t>к государственному контракту</t>
  </si>
  <si>
    <t xml:space="preserve">Дата подготовки обоснования НМЦК:  </t>
  </si>
  <si>
    <t xml:space="preserve"> </t>
  </si>
  <si>
    <t>Приложение № 2</t>
  </si>
  <si>
    <t xml:space="preserve">В результате исследования начальная (максимальная) цена контракта составила </t>
  </si>
  <si>
    <t>Итого:</t>
  </si>
  <si>
    <t>Источник информации 1 - Коммерческое предложение 1</t>
  </si>
  <si>
    <t>Источник информации 2 - Коммерческое предложение 2</t>
  </si>
  <si>
    <t>Источник информации 3 - Коммерческое предложение 3</t>
  </si>
  <si>
    <t>Старший инспектор  ОКБИ и ХО</t>
  </si>
  <si>
    <t>А.А. Клюшин</t>
  </si>
  <si>
    <t>капитан внутренней службы</t>
  </si>
  <si>
    <r>
      <t>Применен метод сопоставимых рыночных цен (анализ рынка), как приоритетный на основании информации о рыночных ценах идентичных товаров, соответствующих описанию объекта закупки.</t>
    </r>
    <r>
      <rPr>
        <sz val="12"/>
        <color rgb="FF000000"/>
        <rFont val="Times New Roman"/>
        <family val="1"/>
        <charset val="204"/>
      </rPr>
      <t xml:space="preserve">  </t>
    </r>
  </si>
  <si>
    <t xml:space="preserve">Комплектующие для ограждения ФКУ СИЗО-1 в целях капитального ремонта (откатные ворота КПП-1) </t>
  </si>
  <si>
    <t>№ ______________________ от "___" _____________ 2026 г.</t>
  </si>
  <si>
    <t>Диск для циркулярной пилы 190/20мм</t>
  </si>
  <si>
    <t>м2</t>
  </si>
  <si>
    <t>м3</t>
  </si>
  <si>
    <t>Планка ендовы стеновая 2000 мм</t>
  </si>
  <si>
    <t>шт</t>
  </si>
  <si>
    <t>Доска обрезная 25 х 150 х 6000 мм</t>
  </si>
  <si>
    <t>Брус 150 х 150 х 6000 мм</t>
  </si>
  <si>
    <t>кг</t>
  </si>
  <si>
    <t>Гвозди 80 мм</t>
  </si>
  <si>
    <t>Гвозди 100 мм</t>
  </si>
  <si>
    <t>Гвозди 150 мм</t>
  </si>
  <si>
    <t>Саморезы кровельные 35 мм</t>
  </si>
  <si>
    <t>Дюбель пластиковый 6 мм</t>
  </si>
  <si>
    <t>Дюбель пластиковый 8 мм</t>
  </si>
  <si>
    <t>Профилированный лист оцинкованный 3000 х 1100 мм</t>
  </si>
  <si>
    <t>Профилированный лист оцинкованный 4000 х 1100 мм</t>
  </si>
  <si>
    <t xml:space="preserve">Угол крепежный металлический усиленный 10 х 10 </t>
  </si>
  <si>
    <t>Саморезы кровельные 76 мм</t>
  </si>
  <si>
    <t xml:space="preserve">Саморезы по дереву 51 мм </t>
  </si>
  <si>
    <t>Минимальное КП вход. -  от 06.08.2026 года на сумму 110 444 рубля 95 копеек</t>
  </si>
  <si>
    <t xml:space="preserve">   10.08.2026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</si>
</sst>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/>
    </xf>
    <xf numFmtId="0" fontId="1" fillId="0" borderId="0" xfId="0" applyFont="1" applyAlignment="1"/>
    <xf numFmtId="0" fontId="2" fillId="0" borderId="0" xfId="0" applyFont="1" applyBorder="1" applyAlignment="1"/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/>
    </xf>
    <xf numFmtId="4" fontId="7" fillId="0" borderId="0" xfId="0" applyNumberFormat="1" applyFont="1" applyBorder="1" applyAlignment="1">
      <alignment horizontal="left"/>
    </xf>
    <xf numFmtId="0" fontId="8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14" fontId="5" fillId="0" borderId="0" xfId="0" applyNumberFormat="1" applyFont="1" applyFill="1" applyAlignment="1">
      <alignment vertical="center"/>
    </xf>
    <xf numFmtId="0" fontId="0" fillId="0" borderId="0" xfId="0" applyFill="1"/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40104</xdr:colOff>
      <xdr:row>28</xdr:row>
      <xdr:rowOff>0</xdr:rowOff>
    </xdr:from>
    <xdr:ext cx="2810510" cy="961694"/>
    <xdr:pic>
      <xdr:nvPicPr>
        <xdr:cNvPr id="3" name="Рисунок 2" descr="001.jpg"/>
        <xdr:cNvPicPr/>
      </xdr:nvPicPr>
      <xdr:blipFill>
        <a:blip xmlns:r="http://schemas.openxmlformats.org/officeDocument/2006/relationships" r:embed="rId1" cstate="print"/>
        <a:srcRect l="13432" t="10437" r="40760" b="78112"/>
        <a:stretch>
          <a:fillRect/>
        </a:stretch>
      </xdr:blipFill>
      <xdr:spPr>
        <a:xfrm>
          <a:off x="40104" y="4391526"/>
          <a:ext cx="2810510" cy="96169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1"/>
  <sheetViews>
    <sheetView tabSelected="1" view="pageBreakPreview" zoomScale="85" zoomScaleSheetLayoutView="85" workbookViewId="0">
      <selection activeCell="A26" sqref="A26"/>
    </sheetView>
  </sheetViews>
  <sheetFormatPr defaultRowHeight="15" x14ac:dyDescent="0.25"/>
  <cols>
    <col min="1" max="1" width="62.5703125" customWidth="1"/>
    <col min="2" max="2" width="9.42578125" customWidth="1"/>
    <col min="3" max="3" width="6.7109375" customWidth="1"/>
    <col min="4" max="4" width="17.28515625" customWidth="1"/>
    <col min="5" max="5" width="16" customWidth="1"/>
    <col min="6" max="6" width="16.42578125" customWidth="1"/>
    <col min="7" max="7" width="13.140625" customWidth="1"/>
    <col min="8" max="8" width="15.7109375" customWidth="1"/>
    <col min="9" max="9" width="10.5703125" customWidth="1"/>
    <col min="10" max="10" width="16.28515625" bestFit="1" customWidth="1"/>
    <col min="11" max="11" width="18.7109375" customWidth="1"/>
  </cols>
  <sheetData>
    <row r="1" spans="1:13" ht="15.75" x14ac:dyDescent="0.25">
      <c r="I1" s="40" t="s">
        <v>24</v>
      </c>
      <c r="J1" s="40"/>
      <c r="K1" s="40"/>
    </row>
    <row r="2" spans="1:13" ht="15.75" x14ac:dyDescent="0.25">
      <c r="I2" s="40" t="s">
        <v>21</v>
      </c>
      <c r="J2" s="40"/>
      <c r="K2" s="40"/>
    </row>
    <row r="3" spans="1:13" ht="15.75" x14ac:dyDescent="0.25">
      <c r="H3" s="40" t="s">
        <v>35</v>
      </c>
      <c r="I3" s="40"/>
      <c r="J3" s="40"/>
      <c r="K3" s="40"/>
    </row>
    <row r="4" spans="1:13" ht="15.75" x14ac:dyDescent="0.25">
      <c r="I4" s="40"/>
      <c r="J4" s="40"/>
      <c r="K4" s="40"/>
    </row>
    <row r="5" spans="1:13" ht="15.75" x14ac:dyDescent="0.25">
      <c r="I5" s="40"/>
      <c r="J5" s="40"/>
      <c r="K5" s="40"/>
    </row>
    <row r="6" spans="1:13" ht="15.75" x14ac:dyDescent="0.25">
      <c r="H6" s="44"/>
      <c r="I6" s="44"/>
      <c r="J6" s="44"/>
    </row>
    <row r="7" spans="1:13" ht="16.5" x14ac:dyDescent="0.25">
      <c r="A7" s="45" t="s">
        <v>20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1"/>
      <c r="M7" s="1"/>
    </row>
    <row r="8" spans="1:13" ht="37.5" customHeight="1" x14ac:dyDescent="0.25">
      <c r="A8" s="20" t="s">
        <v>4</v>
      </c>
      <c r="B8" s="46" t="s">
        <v>33</v>
      </c>
      <c r="C8" s="46"/>
      <c r="D8" s="46"/>
      <c r="E8" s="46"/>
      <c r="F8" s="46"/>
      <c r="G8" s="46"/>
      <c r="H8" s="46"/>
      <c r="I8" s="46"/>
      <c r="J8" s="46"/>
      <c r="K8" s="46"/>
      <c r="L8" s="1"/>
      <c r="M8" s="1"/>
    </row>
    <row r="9" spans="1:13" ht="15" hidden="1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1.75" customHeight="1" x14ac:dyDescent="0.25">
      <c r="A10" s="19" t="s">
        <v>19</v>
      </c>
      <c r="B10" s="41" t="s">
        <v>34</v>
      </c>
      <c r="C10" s="42"/>
      <c r="D10" s="42"/>
      <c r="E10" s="42"/>
      <c r="F10" s="42"/>
      <c r="G10" s="42"/>
      <c r="H10" s="42"/>
      <c r="I10" s="42"/>
      <c r="J10" s="42"/>
      <c r="K10" s="43"/>
      <c r="L10" s="1"/>
      <c r="M10" s="1"/>
    </row>
    <row r="11" spans="1:13" ht="63" x14ac:dyDescent="0.25">
      <c r="A11" s="14" t="s">
        <v>2</v>
      </c>
      <c r="B11" s="15" t="s">
        <v>1</v>
      </c>
      <c r="C11" s="15" t="s">
        <v>16</v>
      </c>
      <c r="D11" s="16" t="s">
        <v>12</v>
      </c>
      <c r="E11" s="16" t="s">
        <v>13</v>
      </c>
      <c r="F11" s="16" t="s">
        <v>14</v>
      </c>
      <c r="G11" s="17" t="s">
        <v>15</v>
      </c>
      <c r="H11" s="16" t="s">
        <v>3</v>
      </c>
      <c r="I11" s="16" t="s">
        <v>0</v>
      </c>
      <c r="J11" s="15" t="s">
        <v>18</v>
      </c>
      <c r="K11" s="18" t="s">
        <v>17</v>
      </c>
      <c r="L11" s="1"/>
      <c r="M11" s="1"/>
    </row>
    <row r="12" spans="1:13" ht="15.75" x14ac:dyDescent="0.25">
      <c r="A12" s="27" t="s">
        <v>50</v>
      </c>
      <c r="B12" s="21" t="s">
        <v>37</v>
      </c>
      <c r="C12" s="21">
        <v>28</v>
      </c>
      <c r="D12" s="22">
        <v>380</v>
      </c>
      <c r="E12" s="28">
        <v>453.91</v>
      </c>
      <c r="F12" s="24">
        <v>484</v>
      </c>
      <c r="G12" s="23">
        <f>(D12+E12+F12)/3</f>
        <v>439.30333333333334</v>
      </c>
      <c r="H12" s="25">
        <f t="shared" ref="H12:H17" si="0">C12*G12</f>
        <v>12300.493333333334</v>
      </c>
      <c r="I12" s="21">
        <f>((G12-D12)*(G12-D12)+(G12-E12)*(G12-E12)+(G12-F12)*(G12-F12))/2</f>
        <v>2864.0160333333338</v>
      </c>
      <c r="J12" s="26">
        <f t="shared" ref="J12:J14" si="1">SQRT(I12)</f>
        <v>53.516502439278803</v>
      </c>
      <c r="K12" s="21">
        <f t="shared" ref="K12:K14" si="2">J12/G12*100</f>
        <v>12.182129835712333</v>
      </c>
      <c r="L12" s="1"/>
      <c r="M12" s="1"/>
    </row>
    <row r="13" spans="1:13" ht="18.75" customHeight="1" x14ac:dyDescent="0.25">
      <c r="A13" s="27" t="s">
        <v>51</v>
      </c>
      <c r="B13" s="21" t="s">
        <v>37</v>
      </c>
      <c r="C13" s="21">
        <v>37</v>
      </c>
      <c r="D13" s="22">
        <v>364</v>
      </c>
      <c r="E13" s="28">
        <v>380</v>
      </c>
      <c r="F13" s="24">
        <v>588</v>
      </c>
      <c r="G13" s="23">
        <f>(D13+E13+F13)/3</f>
        <v>444</v>
      </c>
      <c r="H13" s="25">
        <f t="shared" si="0"/>
        <v>16428</v>
      </c>
      <c r="I13" s="21">
        <f t="shared" ref="I13:I18" si="3">((G13-D13)*(G13-D13)+(G13-E13)*(G13-E13)+(G13-F13)*(G13-F13))/2</f>
        <v>15616</v>
      </c>
      <c r="J13" s="26">
        <f t="shared" ref="J13:J18" si="4">SQRT(I13)</f>
        <v>124.96399481450646</v>
      </c>
      <c r="K13" s="21">
        <f t="shared" ref="K13:K18" si="5">J13/G13*100</f>
        <v>28.145043877141095</v>
      </c>
      <c r="L13" s="1"/>
      <c r="M13" s="1"/>
    </row>
    <row r="14" spans="1:13" ht="15.75" x14ac:dyDescent="0.25">
      <c r="A14" s="27" t="s">
        <v>39</v>
      </c>
      <c r="B14" s="21" t="s">
        <v>40</v>
      </c>
      <c r="C14" s="21">
        <v>12</v>
      </c>
      <c r="D14" s="22">
        <v>1386</v>
      </c>
      <c r="E14" s="29">
        <v>1470</v>
      </c>
      <c r="F14" s="22">
        <v>2021</v>
      </c>
      <c r="G14" s="23">
        <f>(D14+E14+F14)/3</f>
        <v>1625.6666666666667</v>
      </c>
      <c r="H14" s="25">
        <f t="shared" si="0"/>
        <v>19508</v>
      </c>
      <c r="I14" s="21">
        <f t="shared" ref="I14" si="6">((G14-D14)*(G14-D14)+(G14-E14)*(G14-E14)+(G14-F14)*(G14-F14))/2</f>
        <v>118980.33333333333</v>
      </c>
      <c r="J14" s="26">
        <f t="shared" si="1"/>
        <v>344.93525962611204</v>
      </c>
      <c r="K14" s="21">
        <f t="shared" si="2"/>
        <v>21.218080354282058</v>
      </c>
      <c r="L14" s="1"/>
      <c r="M14" s="1"/>
    </row>
    <row r="15" spans="1:13" ht="15.75" x14ac:dyDescent="0.25">
      <c r="A15" s="27" t="s">
        <v>42</v>
      </c>
      <c r="B15" s="21" t="s">
        <v>38</v>
      </c>
      <c r="C15" s="21">
        <v>1</v>
      </c>
      <c r="D15" s="22">
        <v>19845</v>
      </c>
      <c r="E15" s="29">
        <v>26000</v>
      </c>
      <c r="F15" s="22">
        <v>27000</v>
      </c>
      <c r="G15" s="23">
        <f>(D15+E15+F15)/3</f>
        <v>24281.666666666668</v>
      </c>
      <c r="H15" s="25">
        <f t="shared" si="0"/>
        <v>24281.666666666668</v>
      </c>
      <c r="I15" s="21">
        <f t="shared" si="3"/>
        <v>15013008.333333334</v>
      </c>
      <c r="J15" s="26">
        <f t="shared" si="4"/>
        <v>3874.6623508808266</v>
      </c>
      <c r="K15" s="21">
        <f t="shared" si="5"/>
        <v>15.957151558298413</v>
      </c>
      <c r="L15" s="1"/>
      <c r="M15" s="1"/>
    </row>
    <row r="16" spans="1:13" ht="16.5" customHeight="1" x14ac:dyDescent="0.25">
      <c r="A16" s="27" t="s">
        <v>41</v>
      </c>
      <c r="B16" s="21" t="s">
        <v>38</v>
      </c>
      <c r="C16" s="21">
        <v>1.5</v>
      </c>
      <c r="D16" s="22">
        <v>20000</v>
      </c>
      <c r="E16" s="29">
        <v>21263</v>
      </c>
      <c r="F16" s="22">
        <v>23450</v>
      </c>
      <c r="G16" s="23">
        <f t="shared" ref="G16" si="7">(D16+E16+F16)/3</f>
        <v>21571</v>
      </c>
      <c r="H16" s="26">
        <f t="shared" si="0"/>
        <v>32356.5</v>
      </c>
      <c r="I16" s="21">
        <f t="shared" si="3"/>
        <v>3046773</v>
      </c>
      <c r="J16" s="26">
        <f t="shared" si="4"/>
        <v>1745.500787739725</v>
      </c>
      <c r="K16" s="21">
        <f t="shared" si="5"/>
        <v>8.0918862720306191</v>
      </c>
      <c r="L16" s="1"/>
      <c r="M16" s="1"/>
    </row>
    <row r="17" spans="1:13" ht="16.5" customHeight="1" x14ac:dyDescent="0.25">
      <c r="A17" s="27" t="s">
        <v>52</v>
      </c>
      <c r="B17" s="21" t="s">
        <v>40</v>
      </c>
      <c r="C17" s="21">
        <v>100</v>
      </c>
      <c r="D17" s="22">
        <v>55</v>
      </c>
      <c r="E17" s="29">
        <v>32</v>
      </c>
      <c r="F17" s="22">
        <v>94</v>
      </c>
      <c r="G17" s="23">
        <f>(D17+E17+F17)/3</f>
        <v>60.333333333333336</v>
      </c>
      <c r="H17" s="26">
        <f t="shared" si="0"/>
        <v>6033.3333333333339</v>
      </c>
      <c r="I17" s="21">
        <f t="shared" si="3"/>
        <v>982.33333333333337</v>
      </c>
      <c r="J17" s="26">
        <f t="shared" si="4"/>
        <v>31.342197327777345</v>
      </c>
      <c r="K17" s="21">
        <f t="shared" si="5"/>
        <v>51.948393360956921</v>
      </c>
      <c r="L17" s="1"/>
      <c r="M17" s="1"/>
    </row>
    <row r="18" spans="1:13" ht="15.75" x14ac:dyDescent="0.25">
      <c r="A18" s="27" t="s">
        <v>54</v>
      </c>
      <c r="B18" s="21" t="s">
        <v>40</v>
      </c>
      <c r="C18" s="21">
        <v>500</v>
      </c>
      <c r="D18" s="22">
        <v>1.6</v>
      </c>
      <c r="E18" s="28">
        <v>0.75</v>
      </c>
      <c r="F18" s="24">
        <v>1.56</v>
      </c>
      <c r="G18" s="23">
        <f>(D18+E18+F18)/3</f>
        <v>1.3033333333333335</v>
      </c>
      <c r="H18" s="25">
        <f t="shared" ref="H18:H23" si="8">C18*G18</f>
        <v>651.66666666666674</v>
      </c>
      <c r="I18" s="21">
        <f t="shared" si="3"/>
        <v>0.2300333333333334</v>
      </c>
      <c r="J18" s="26">
        <f t="shared" si="4"/>
        <v>0.47961790347456107</v>
      </c>
      <c r="K18" s="21">
        <f t="shared" si="5"/>
        <v>36.799327632319262</v>
      </c>
      <c r="L18" s="1"/>
      <c r="M18" s="1"/>
    </row>
    <row r="19" spans="1:13" ht="15.75" x14ac:dyDescent="0.25">
      <c r="A19" s="27" t="s">
        <v>44</v>
      </c>
      <c r="B19" s="21" t="s">
        <v>43</v>
      </c>
      <c r="C19" s="21">
        <v>10</v>
      </c>
      <c r="D19" s="22">
        <v>140</v>
      </c>
      <c r="E19" s="28">
        <v>135</v>
      </c>
      <c r="F19" s="24">
        <v>137</v>
      </c>
      <c r="G19" s="23">
        <f>(D19+E19+F19)/3</f>
        <v>137.33333333333334</v>
      </c>
      <c r="H19" s="25">
        <f t="shared" si="8"/>
        <v>1373.3333333333335</v>
      </c>
      <c r="I19" s="21">
        <f t="shared" ref="I19:I23" si="9">((G19-D19)*(G19-D19)+(G19-E19)*(G19-E19)+(G19-F19)*(G19-F19))/2</f>
        <v>6.3333333333333339</v>
      </c>
      <c r="J19" s="26">
        <f t="shared" ref="J19:J23" si="10">SQRT(I19)</f>
        <v>2.5166114784235836</v>
      </c>
      <c r="K19" s="21">
        <f t="shared" ref="K19:K23" si="11">J19/G19*100</f>
        <v>1.8324840862307648</v>
      </c>
      <c r="L19" s="1"/>
      <c r="M19" s="1"/>
    </row>
    <row r="20" spans="1:13" ht="15.75" x14ac:dyDescent="0.25">
      <c r="A20" s="27" t="s">
        <v>45</v>
      </c>
      <c r="B20" s="21" t="s">
        <v>43</v>
      </c>
      <c r="C20" s="21">
        <v>10</v>
      </c>
      <c r="D20" s="22">
        <v>130</v>
      </c>
      <c r="E20" s="29">
        <v>135</v>
      </c>
      <c r="F20" s="22">
        <v>137</v>
      </c>
      <c r="G20" s="23">
        <f>(D20+E20+F20)/3</f>
        <v>134</v>
      </c>
      <c r="H20" s="25">
        <f t="shared" si="8"/>
        <v>1340</v>
      </c>
      <c r="I20" s="21">
        <f t="shared" si="9"/>
        <v>13</v>
      </c>
      <c r="J20" s="26">
        <f t="shared" si="10"/>
        <v>3.6055512754639891</v>
      </c>
      <c r="K20" s="21">
        <f t="shared" si="11"/>
        <v>2.6907099070626788</v>
      </c>
      <c r="L20" s="1"/>
      <c r="M20" s="1"/>
    </row>
    <row r="21" spans="1:13" ht="15.75" x14ac:dyDescent="0.25">
      <c r="A21" s="27" t="s">
        <v>46</v>
      </c>
      <c r="B21" s="21" t="s">
        <v>43</v>
      </c>
      <c r="C21" s="21">
        <v>15</v>
      </c>
      <c r="D21" s="22">
        <v>133.33000000000001</v>
      </c>
      <c r="E21" s="29">
        <v>143</v>
      </c>
      <c r="F21" s="22">
        <v>137</v>
      </c>
      <c r="G21" s="23">
        <f>(D21+E21+F21)/3</f>
        <v>137.77666666666667</v>
      </c>
      <c r="H21" s="25">
        <f t="shared" si="8"/>
        <v>2066.65</v>
      </c>
      <c r="I21" s="21">
        <f t="shared" si="9"/>
        <v>23.829633333333277</v>
      </c>
      <c r="J21" s="26">
        <f t="shared" si="10"/>
        <v>4.8815605428319007</v>
      </c>
      <c r="K21" s="21">
        <f t="shared" si="11"/>
        <v>3.5430967092869379</v>
      </c>
      <c r="L21" s="1"/>
      <c r="M21" s="1"/>
    </row>
    <row r="22" spans="1:13" ht="15.75" x14ac:dyDescent="0.25">
      <c r="A22" s="27" t="s">
        <v>47</v>
      </c>
      <c r="B22" s="21" t="s">
        <v>40</v>
      </c>
      <c r="C22" s="21">
        <v>1000</v>
      </c>
      <c r="D22" s="22">
        <v>4.16</v>
      </c>
      <c r="E22" s="29">
        <v>3.56</v>
      </c>
      <c r="F22" s="22">
        <v>4.8</v>
      </c>
      <c r="G22" s="23">
        <f t="shared" ref="G22" si="12">(D22+E22+F22)/3</f>
        <v>4.1733333333333329</v>
      </c>
      <c r="H22" s="26">
        <f t="shared" si="8"/>
        <v>4173.333333333333</v>
      </c>
      <c r="I22" s="21">
        <f t="shared" si="9"/>
        <v>0.38453333333333317</v>
      </c>
      <c r="J22" s="26">
        <f t="shared" si="10"/>
        <v>0.62010751755911908</v>
      </c>
      <c r="K22" s="21">
        <f t="shared" si="11"/>
        <v>14.858806331288799</v>
      </c>
      <c r="L22" s="1"/>
      <c r="M22" s="1"/>
    </row>
    <row r="23" spans="1:13" ht="15.75" x14ac:dyDescent="0.25">
      <c r="A23" s="27" t="s">
        <v>48</v>
      </c>
      <c r="B23" s="21" t="s">
        <v>40</v>
      </c>
      <c r="C23" s="21">
        <v>300</v>
      </c>
      <c r="D23" s="22">
        <v>2</v>
      </c>
      <c r="E23" s="29">
        <v>2.65</v>
      </c>
      <c r="F23" s="22">
        <v>2.0699999999999998</v>
      </c>
      <c r="G23" s="23">
        <f>(D23+E23+F23)/3</f>
        <v>2.2400000000000002</v>
      </c>
      <c r="H23" s="26">
        <f t="shared" si="8"/>
        <v>672.00000000000011</v>
      </c>
      <c r="I23" s="21">
        <f t="shared" si="9"/>
        <v>0.1273</v>
      </c>
      <c r="J23" s="26">
        <f t="shared" si="10"/>
        <v>0.35679125549822543</v>
      </c>
      <c r="K23" s="21">
        <f t="shared" si="11"/>
        <v>15.92818104902792</v>
      </c>
      <c r="L23" s="1"/>
      <c r="M23" s="1"/>
    </row>
    <row r="24" spans="1:13" ht="15.75" x14ac:dyDescent="0.25">
      <c r="A24" s="27" t="s">
        <v>49</v>
      </c>
      <c r="B24" s="21" t="s">
        <v>40</v>
      </c>
      <c r="C24" s="21">
        <v>300</v>
      </c>
      <c r="D24" s="22">
        <v>2</v>
      </c>
      <c r="E24" s="29">
        <v>3.63</v>
      </c>
      <c r="F24" s="22">
        <v>3.98</v>
      </c>
      <c r="G24" s="23">
        <f t="shared" ref="G24:G26" si="13">(D24+E24+F24)/3</f>
        <v>3.2033333333333331</v>
      </c>
      <c r="H24" s="26">
        <f t="shared" ref="H24:H26" si="14">C24*G24</f>
        <v>961</v>
      </c>
      <c r="I24" s="21">
        <f t="shared" ref="I24:I26" si="15">((G24-D24)*(G24-D24)+(G24-E24)*(G24-E24)+(G24-F24)*(G24-F24))/2</f>
        <v>1.1166333333333331</v>
      </c>
      <c r="J24" s="26">
        <f t="shared" ref="J24:J26" si="16">SQRT(I24)</f>
        <v>1.0567087268180069</v>
      </c>
      <c r="K24" s="21">
        <f t="shared" ref="K24:K26" si="17">J24/G24*100</f>
        <v>32.987785436566291</v>
      </c>
      <c r="L24" s="1"/>
      <c r="M24" s="1"/>
    </row>
    <row r="25" spans="1:13" ht="15.75" x14ac:dyDescent="0.25">
      <c r="A25" s="27" t="s">
        <v>53</v>
      </c>
      <c r="B25" s="21" t="s">
        <v>40</v>
      </c>
      <c r="C25" s="21">
        <v>200</v>
      </c>
      <c r="D25" s="22">
        <v>12.5</v>
      </c>
      <c r="E25" s="29">
        <v>3.7</v>
      </c>
      <c r="F25" s="22">
        <v>15.31</v>
      </c>
      <c r="G25" s="23">
        <f t="shared" si="13"/>
        <v>10.503333333333332</v>
      </c>
      <c r="H25" s="26">
        <f t="shared" si="14"/>
        <v>2100.6666666666665</v>
      </c>
      <c r="I25" s="21">
        <f t="shared" si="15"/>
        <v>36.688033333333337</v>
      </c>
      <c r="J25" s="26">
        <f t="shared" si="16"/>
        <v>6.0570647456778381</v>
      </c>
      <c r="K25" s="21">
        <f t="shared" si="17"/>
        <v>57.668023602137474</v>
      </c>
      <c r="L25" s="1"/>
      <c r="M25" s="1"/>
    </row>
    <row r="26" spans="1:13" ht="15.75" x14ac:dyDescent="0.25">
      <c r="A26" s="27" t="s">
        <v>36</v>
      </c>
      <c r="B26" s="21" t="s">
        <v>40</v>
      </c>
      <c r="C26" s="21">
        <v>1</v>
      </c>
      <c r="D26" s="22">
        <v>1000</v>
      </c>
      <c r="E26" s="29">
        <v>1475</v>
      </c>
      <c r="F26" s="22">
        <v>1025</v>
      </c>
      <c r="G26" s="23">
        <f t="shared" si="13"/>
        <v>1166.6666666666667</v>
      </c>
      <c r="H26" s="26">
        <f t="shared" si="14"/>
        <v>1166.6666666666667</v>
      </c>
      <c r="I26" s="21">
        <f t="shared" si="15"/>
        <v>71458.333333333328</v>
      </c>
      <c r="J26" s="26">
        <f t="shared" si="16"/>
        <v>267.31691553909064</v>
      </c>
      <c r="K26" s="21">
        <f t="shared" si="17"/>
        <v>22.912878474779198</v>
      </c>
      <c r="L26" s="1"/>
      <c r="M26" s="1"/>
    </row>
    <row r="27" spans="1:13" ht="15.75" x14ac:dyDescent="0.25">
      <c r="A27" s="35" t="s">
        <v>26</v>
      </c>
      <c r="B27" s="36"/>
      <c r="C27" s="36"/>
      <c r="D27" s="36"/>
      <c r="E27" s="36"/>
      <c r="F27" s="36"/>
      <c r="G27" s="36"/>
      <c r="H27" s="37">
        <f>SUM(H12:H26)</f>
        <v>125413.31</v>
      </c>
      <c r="I27" s="38"/>
      <c r="J27" s="38"/>
      <c r="K27" s="39"/>
      <c r="L27" s="1"/>
      <c r="M27" s="1"/>
    </row>
    <row r="28" spans="1:13" ht="20.25" x14ac:dyDescent="0.3">
      <c r="A28" s="4" t="s">
        <v>25</v>
      </c>
      <c r="B28" s="4"/>
      <c r="C28" s="4"/>
      <c r="D28" s="4"/>
      <c r="E28" s="12">
        <f>H27</f>
        <v>125413.31</v>
      </c>
      <c r="G28" s="11"/>
      <c r="H28" s="11"/>
      <c r="I28" s="4"/>
      <c r="J28" s="4"/>
      <c r="K28" s="4"/>
      <c r="L28" s="1"/>
      <c r="M28" s="1"/>
    </row>
    <row r="29" spans="1:13" x14ac:dyDescent="0.25">
      <c r="A29" s="4"/>
      <c r="B29" s="4"/>
      <c r="C29" s="4" t="s">
        <v>23</v>
      </c>
      <c r="D29" s="4"/>
      <c r="E29" s="4"/>
      <c r="F29" s="4" t="s">
        <v>23</v>
      </c>
      <c r="G29" s="4"/>
      <c r="H29" s="4"/>
      <c r="I29" s="1"/>
      <c r="J29" s="1"/>
      <c r="K29" s="1"/>
      <c r="L29" s="1"/>
      <c r="M29" s="1"/>
    </row>
    <row r="30" spans="1:13" x14ac:dyDescent="0.25">
      <c r="A30" s="10" t="s">
        <v>5</v>
      </c>
      <c r="B30" s="10"/>
      <c r="C30" s="10"/>
      <c r="D30" s="10"/>
      <c r="E30" s="1"/>
      <c r="F30" s="1"/>
      <c r="G30" s="1"/>
      <c r="H30" s="1"/>
      <c r="I30" s="3"/>
      <c r="J30" s="3"/>
      <c r="K30" s="1"/>
      <c r="L30" s="1"/>
      <c r="M30" s="1"/>
    </row>
    <row r="31" spans="1:13" x14ac:dyDescent="0.25">
      <c r="B31" s="8" t="s">
        <v>6</v>
      </c>
      <c r="C31" s="8"/>
      <c r="D31" s="8"/>
      <c r="E31" s="8"/>
      <c r="F31" s="8"/>
      <c r="G31" s="8"/>
      <c r="H31" s="1"/>
      <c r="I31" s="1"/>
      <c r="J31" s="2"/>
      <c r="K31" s="1"/>
      <c r="L31" s="1"/>
      <c r="M31" s="1"/>
    </row>
    <row r="32" spans="1:13" x14ac:dyDescent="0.25">
      <c r="A32" s="7" t="s">
        <v>7</v>
      </c>
      <c r="B32" s="7"/>
      <c r="C32" s="7"/>
      <c r="D32" s="7"/>
      <c r="E32" s="1"/>
      <c r="F32" s="1"/>
      <c r="G32" s="1"/>
      <c r="H32" s="1"/>
      <c r="I32" s="1"/>
      <c r="J32" s="2"/>
      <c r="K32" s="1"/>
      <c r="L32" s="1"/>
      <c r="M32" s="1"/>
    </row>
    <row r="33" spans="1:13" x14ac:dyDescent="0.25">
      <c r="A33" s="7" t="s">
        <v>8</v>
      </c>
      <c r="B33" s="7"/>
      <c r="C33" s="7"/>
      <c r="D33" s="7"/>
      <c r="E33" s="7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7" t="s">
        <v>9</v>
      </c>
      <c r="B34" s="7"/>
      <c r="C34" s="7"/>
      <c r="D34" s="7"/>
      <c r="E34" s="7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7" t="s">
        <v>10</v>
      </c>
      <c r="B35" s="7"/>
      <c r="C35" s="7"/>
      <c r="D35" s="7"/>
      <c r="E35" s="7"/>
      <c r="F35" s="7"/>
      <c r="G35" s="1"/>
      <c r="H35" s="1"/>
      <c r="I35" s="8"/>
      <c r="J35" s="8"/>
      <c r="K35" s="1"/>
      <c r="L35" s="1"/>
      <c r="M35" s="1"/>
    </row>
    <row r="36" spans="1:13" ht="15.75" x14ac:dyDescent="0.25">
      <c r="A36" s="8" t="s">
        <v>11</v>
      </c>
      <c r="B36" s="8"/>
      <c r="C36" s="8"/>
      <c r="D36" s="8"/>
      <c r="E36" s="8"/>
      <c r="F36" s="8"/>
      <c r="G36" s="8"/>
      <c r="H36" s="8"/>
      <c r="I36" s="6"/>
      <c r="J36" s="6"/>
      <c r="K36" s="6"/>
      <c r="L36" s="1"/>
      <c r="M36" s="1"/>
    </row>
    <row r="37" spans="1:13" ht="15.75" x14ac:dyDescent="0.25">
      <c r="A37" s="6" t="s">
        <v>27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1"/>
      <c r="M37" s="1"/>
    </row>
    <row r="38" spans="1:13" ht="15.75" x14ac:dyDescent="0.25">
      <c r="A38" s="6" t="s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1"/>
      <c r="M38" s="1"/>
    </row>
    <row r="39" spans="1:13" ht="15.75" x14ac:dyDescent="0.25">
      <c r="A39" s="6" t="s">
        <v>29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1"/>
      <c r="M39" s="1"/>
    </row>
    <row r="40" spans="1:13" ht="15.75" x14ac:dyDescent="0.25">
      <c r="A40" s="30" t="s">
        <v>55</v>
      </c>
      <c r="B40" s="30"/>
      <c r="C40" s="30"/>
      <c r="D40" s="30"/>
      <c r="E40" s="6"/>
      <c r="F40" s="6"/>
      <c r="G40" s="6"/>
      <c r="H40" s="6"/>
      <c r="I40" s="6"/>
      <c r="J40" s="6"/>
      <c r="K40" s="6"/>
      <c r="M40" s="1"/>
    </row>
    <row r="41" spans="1:13" ht="15.7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13"/>
      <c r="M41" s="1"/>
    </row>
    <row r="42" spans="1:13" ht="15.7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M42" s="1"/>
    </row>
    <row r="43" spans="1:13" ht="15.75" x14ac:dyDescent="0.25">
      <c r="A43" s="6" t="s">
        <v>30</v>
      </c>
      <c r="B43" s="6"/>
      <c r="C43" s="6"/>
      <c r="D43" s="6"/>
      <c r="E43" s="6"/>
      <c r="F43" s="6"/>
      <c r="G43" s="6"/>
      <c r="H43" s="6"/>
      <c r="I43" s="6"/>
      <c r="M43" s="1"/>
    </row>
    <row r="44" spans="1:13" ht="15.75" x14ac:dyDescent="0.25">
      <c r="A44" s="6" t="s">
        <v>32</v>
      </c>
      <c r="B44" s="6"/>
      <c r="C44" s="6"/>
      <c r="D44" s="6"/>
      <c r="E44" s="6"/>
      <c r="F44" s="6"/>
      <c r="G44" s="6"/>
      <c r="H44" s="6"/>
      <c r="I44" s="6"/>
      <c r="J44" s="9"/>
      <c r="K44" s="9" t="s">
        <v>31</v>
      </c>
      <c r="M44" s="1"/>
    </row>
    <row r="45" spans="1:13" ht="15.75" x14ac:dyDescent="0.25">
      <c r="A45" s="6"/>
      <c r="B45" s="6"/>
      <c r="C45" s="6"/>
      <c r="D45" s="6"/>
      <c r="E45" s="6"/>
      <c r="F45" s="6"/>
      <c r="G45" s="6"/>
      <c r="H45" s="6"/>
      <c r="I45" s="6"/>
      <c r="J45" s="9"/>
      <c r="K45" s="9"/>
      <c r="M45" s="1"/>
    </row>
    <row r="46" spans="1:13" ht="15.7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M46" s="1"/>
    </row>
    <row r="47" spans="1:13" ht="15.75" x14ac:dyDescent="0.25">
      <c r="A47" s="6"/>
      <c r="B47" s="6"/>
      <c r="C47" s="6"/>
      <c r="D47" s="6"/>
      <c r="E47" s="6"/>
      <c r="F47" s="6"/>
      <c r="G47" s="6"/>
      <c r="H47" s="6"/>
      <c r="I47" s="5"/>
      <c r="J47" s="5"/>
      <c r="M47" s="1"/>
    </row>
    <row r="48" spans="1:13" ht="15.75" x14ac:dyDescent="0.25">
      <c r="A48" s="31" t="s">
        <v>22</v>
      </c>
      <c r="B48" s="31"/>
      <c r="C48" s="31"/>
      <c r="D48" s="31"/>
      <c r="E48" s="31"/>
      <c r="F48" s="31"/>
      <c r="G48" s="31"/>
      <c r="H48" s="31"/>
      <c r="I48" s="32"/>
      <c r="J48" s="32"/>
      <c r="K48" s="33" t="s">
        <v>56</v>
      </c>
      <c r="L48" s="34"/>
      <c r="M48" s="1"/>
    </row>
    <row r="49" spans="1:13" x14ac:dyDescent="0.25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1"/>
    </row>
    <row r="50" spans="1:13" x14ac:dyDescent="0.25">
      <c r="M50" s="1"/>
    </row>
    <row r="51" spans="1:13" x14ac:dyDescent="0.25">
      <c r="M51" s="1"/>
    </row>
    <row r="52" spans="1:13" x14ac:dyDescent="0.25">
      <c r="M52" s="1"/>
    </row>
    <row r="53" spans="1:13" x14ac:dyDescent="0.25">
      <c r="M53" s="1"/>
    </row>
    <row r="54" spans="1:13" x14ac:dyDescent="0.25">
      <c r="M54" s="1"/>
    </row>
    <row r="55" spans="1:13" x14ac:dyDescent="0.25">
      <c r="M55" s="1"/>
    </row>
    <row r="56" spans="1:13" x14ac:dyDescent="0.25">
      <c r="M56" s="1"/>
    </row>
    <row r="57" spans="1:13" x14ac:dyDescent="0.25">
      <c r="L57" s="1"/>
      <c r="M57" s="1"/>
    </row>
    <row r="58" spans="1:13" x14ac:dyDescent="0.25">
      <c r="L58" s="1"/>
      <c r="M58" s="1"/>
    </row>
    <row r="59" spans="1:13" x14ac:dyDescent="0.25">
      <c r="L59" s="1"/>
      <c r="M59" s="1"/>
    </row>
    <row r="60" spans="1:13" x14ac:dyDescent="0.25">
      <c r="L60" s="1"/>
      <c r="M60" s="1"/>
    </row>
    <row r="61" spans="1:13" x14ac:dyDescent="0.25">
      <c r="L61" s="1"/>
      <c r="M61" s="1"/>
    </row>
    <row r="62" spans="1:13" x14ac:dyDescent="0.25">
      <c r="L62" s="1"/>
      <c r="M62" s="1"/>
    </row>
    <row r="63" spans="1:13" x14ac:dyDescent="0.25">
      <c r="L63" s="1"/>
      <c r="M63" s="1"/>
    </row>
    <row r="64" spans="1:13" x14ac:dyDescent="0.25">
      <c r="L64" s="1"/>
      <c r="M64" s="1"/>
    </row>
    <row r="65" spans="12:13" x14ac:dyDescent="0.25">
      <c r="L65" s="1"/>
      <c r="M65" s="1"/>
    </row>
    <row r="66" spans="12:13" x14ac:dyDescent="0.25">
      <c r="L66" s="1"/>
      <c r="M66" s="1"/>
    </row>
    <row r="67" spans="12:13" x14ac:dyDescent="0.25">
      <c r="L67" s="1"/>
      <c r="M67" s="1"/>
    </row>
    <row r="68" spans="12:13" x14ac:dyDescent="0.25">
      <c r="L68" s="1"/>
      <c r="M68" s="1"/>
    </row>
    <row r="69" spans="12:13" x14ac:dyDescent="0.25">
      <c r="L69" s="1"/>
      <c r="M69" s="1"/>
    </row>
    <row r="70" spans="12:13" x14ac:dyDescent="0.25">
      <c r="L70" s="1"/>
      <c r="M70" s="1"/>
    </row>
    <row r="71" spans="12:13" x14ac:dyDescent="0.25">
      <c r="L71" s="1"/>
      <c r="M71" s="1"/>
    </row>
    <row r="72" spans="12:13" x14ac:dyDescent="0.25">
      <c r="L72" s="1"/>
      <c r="M72" s="1"/>
    </row>
    <row r="73" spans="12:13" x14ac:dyDescent="0.25">
      <c r="L73" s="1"/>
      <c r="M73" s="1"/>
    </row>
    <row r="74" spans="12:13" x14ac:dyDescent="0.25">
      <c r="L74" s="1"/>
      <c r="M74" s="1"/>
    </row>
    <row r="75" spans="12:13" x14ac:dyDescent="0.25">
      <c r="L75" s="1"/>
      <c r="M75" s="1"/>
    </row>
    <row r="76" spans="12:13" x14ac:dyDescent="0.25">
      <c r="L76" s="1"/>
      <c r="M76" s="1"/>
    </row>
    <row r="77" spans="12:13" x14ac:dyDescent="0.25">
      <c r="L77" s="1"/>
      <c r="M77" s="1"/>
    </row>
    <row r="78" spans="12:13" x14ac:dyDescent="0.25">
      <c r="L78" s="1"/>
      <c r="M78" s="1"/>
    </row>
    <row r="79" spans="12:13" x14ac:dyDescent="0.25">
      <c r="L79" s="1"/>
      <c r="M79" s="1"/>
    </row>
    <row r="80" spans="12:13" x14ac:dyDescent="0.25">
      <c r="L80" s="1"/>
      <c r="M80" s="1"/>
    </row>
    <row r="81" spans="12:13" x14ac:dyDescent="0.25">
      <c r="L81" s="1"/>
      <c r="M81" s="1"/>
    </row>
    <row r="82" spans="12:13" x14ac:dyDescent="0.25">
      <c r="L82" s="1"/>
      <c r="M82" s="1"/>
    </row>
    <row r="83" spans="12:13" x14ac:dyDescent="0.25">
      <c r="L83" s="1"/>
      <c r="M83" s="1"/>
    </row>
    <row r="84" spans="12:13" x14ac:dyDescent="0.25">
      <c r="L84" s="1"/>
      <c r="M84" s="1"/>
    </row>
    <row r="85" spans="12:13" x14ac:dyDescent="0.25">
      <c r="L85" s="1"/>
      <c r="M85" s="1"/>
    </row>
    <row r="86" spans="12:13" x14ac:dyDescent="0.25">
      <c r="L86" s="1"/>
      <c r="M86" s="1"/>
    </row>
    <row r="87" spans="12:13" x14ac:dyDescent="0.25">
      <c r="L87" s="1"/>
      <c r="M87" s="1"/>
    </row>
    <row r="88" spans="12:13" x14ac:dyDescent="0.25">
      <c r="L88" s="1"/>
      <c r="M88" s="1"/>
    </row>
    <row r="89" spans="12:13" x14ac:dyDescent="0.25">
      <c r="L89" s="1"/>
      <c r="M89" s="1"/>
    </row>
    <row r="90" spans="12:13" x14ac:dyDescent="0.25">
      <c r="L90" s="1"/>
      <c r="M90" s="1"/>
    </row>
    <row r="91" spans="12:13" x14ac:dyDescent="0.25">
      <c r="L91" s="1"/>
      <c r="M91" s="1"/>
    </row>
    <row r="92" spans="12:13" x14ac:dyDescent="0.25">
      <c r="L92" s="1"/>
      <c r="M92" s="1"/>
    </row>
    <row r="93" spans="12:13" x14ac:dyDescent="0.25">
      <c r="L93" s="1"/>
      <c r="M93" s="1"/>
    </row>
    <row r="94" spans="12:13" x14ac:dyDescent="0.25">
      <c r="L94" s="1"/>
      <c r="M94" s="1"/>
    </row>
    <row r="95" spans="12:13" x14ac:dyDescent="0.25">
      <c r="L95" s="1"/>
      <c r="M95" s="1"/>
    </row>
    <row r="96" spans="12:13" x14ac:dyDescent="0.25">
      <c r="L96" s="1"/>
      <c r="M96" s="1"/>
    </row>
    <row r="97" spans="12:13" x14ac:dyDescent="0.25">
      <c r="L97" s="1"/>
      <c r="M97" s="1"/>
    </row>
    <row r="98" spans="12:13" x14ac:dyDescent="0.25">
      <c r="L98" s="1"/>
      <c r="M98" s="1"/>
    </row>
    <row r="99" spans="12:13" x14ac:dyDescent="0.25">
      <c r="L99" s="1"/>
      <c r="M99" s="1"/>
    </row>
    <row r="100" spans="12:13" x14ac:dyDescent="0.25">
      <c r="L100" s="1"/>
      <c r="M100" s="1"/>
    </row>
    <row r="101" spans="12:13" x14ac:dyDescent="0.25">
      <c r="L101" s="1"/>
      <c r="M101" s="1"/>
    </row>
    <row r="102" spans="12:13" x14ac:dyDescent="0.25">
      <c r="L102" s="1"/>
      <c r="M102" s="1"/>
    </row>
    <row r="103" spans="12:13" x14ac:dyDescent="0.25">
      <c r="L103" s="1"/>
      <c r="M103" s="1"/>
    </row>
    <row r="104" spans="12:13" x14ac:dyDescent="0.25">
      <c r="L104" s="1"/>
      <c r="M104" s="1"/>
    </row>
    <row r="105" spans="12:13" x14ac:dyDescent="0.25">
      <c r="L105" s="1"/>
      <c r="M105" s="1"/>
    </row>
    <row r="106" spans="12:13" x14ac:dyDescent="0.25">
      <c r="L106" s="1"/>
      <c r="M106" s="1"/>
    </row>
    <row r="107" spans="12:13" x14ac:dyDescent="0.25">
      <c r="L107" s="1"/>
      <c r="M107" s="1"/>
    </row>
    <row r="108" spans="12:13" x14ac:dyDescent="0.25">
      <c r="L108" s="1"/>
      <c r="M108" s="1"/>
    </row>
    <row r="109" spans="12:13" x14ac:dyDescent="0.25">
      <c r="L109" s="1"/>
      <c r="M109" s="1"/>
    </row>
    <row r="110" spans="12:13" x14ac:dyDescent="0.25">
      <c r="L110" s="1"/>
      <c r="M110" s="1"/>
    </row>
    <row r="111" spans="12:13" x14ac:dyDescent="0.25">
      <c r="L111" s="1"/>
      <c r="M111" s="1"/>
    </row>
    <row r="112" spans="12:13" x14ac:dyDescent="0.25">
      <c r="L112" s="1"/>
      <c r="M112" s="1"/>
    </row>
    <row r="113" spans="12:13" x14ac:dyDescent="0.25">
      <c r="L113" s="1"/>
      <c r="M113" s="1"/>
    </row>
    <row r="114" spans="12:13" x14ac:dyDescent="0.25">
      <c r="L114" s="1"/>
      <c r="M114" s="1"/>
    </row>
    <row r="115" spans="12:13" x14ac:dyDescent="0.25">
      <c r="L115" s="1"/>
      <c r="M115" s="1"/>
    </row>
    <row r="116" spans="12:13" x14ac:dyDescent="0.25">
      <c r="L116" s="1"/>
      <c r="M116" s="1"/>
    </row>
    <row r="117" spans="12:13" x14ac:dyDescent="0.25">
      <c r="L117" s="1"/>
      <c r="M117" s="1"/>
    </row>
    <row r="118" spans="12:13" x14ac:dyDescent="0.25">
      <c r="L118" s="1"/>
      <c r="M118" s="1"/>
    </row>
    <row r="119" spans="12:13" x14ac:dyDescent="0.25">
      <c r="L119" s="1"/>
      <c r="M119" s="1"/>
    </row>
    <row r="120" spans="12:13" x14ac:dyDescent="0.25">
      <c r="L120" s="1"/>
      <c r="M120" s="1"/>
    </row>
    <row r="121" spans="12:13" x14ac:dyDescent="0.25">
      <c r="L121" s="1"/>
      <c r="M121" s="1"/>
    </row>
    <row r="122" spans="12:13" x14ac:dyDescent="0.25">
      <c r="L122" s="1"/>
      <c r="M122" s="1"/>
    </row>
    <row r="123" spans="12:13" x14ac:dyDescent="0.25">
      <c r="L123" s="1"/>
      <c r="M123" s="1"/>
    </row>
    <row r="124" spans="12:13" x14ac:dyDescent="0.25">
      <c r="L124" s="1"/>
      <c r="M124" s="1"/>
    </row>
    <row r="125" spans="12:13" x14ac:dyDescent="0.25">
      <c r="L125" s="1"/>
      <c r="M125" s="1"/>
    </row>
    <row r="126" spans="12:13" x14ac:dyDescent="0.25">
      <c r="L126" s="1"/>
      <c r="M126" s="1"/>
    </row>
    <row r="127" spans="12:13" x14ac:dyDescent="0.25">
      <c r="L127" s="1"/>
      <c r="M127" s="1"/>
    </row>
    <row r="128" spans="12:13" x14ac:dyDescent="0.25">
      <c r="L128" s="1"/>
      <c r="M128" s="1"/>
    </row>
    <row r="129" spans="12:13" x14ac:dyDescent="0.25">
      <c r="L129" s="1"/>
      <c r="M129" s="1"/>
    </row>
    <row r="130" spans="12:13" x14ac:dyDescent="0.25">
      <c r="L130" s="1"/>
      <c r="M130" s="1"/>
    </row>
    <row r="131" spans="12:13" x14ac:dyDescent="0.25">
      <c r="L131" s="1"/>
      <c r="M131" s="1"/>
    </row>
  </sheetData>
  <mergeCells count="11">
    <mergeCell ref="A27:G27"/>
    <mergeCell ref="H27:K27"/>
    <mergeCell ref="H3:K3"/>
    <mergeCell ref="I1:K1"/>
    <mergeCell ref="B10:K10"/>
    <mergeCell ref="H6:J6"/>
    <mergeCell ref="A7:K7"/>
    <mergeCell ref="B8:K8"/>
    <mergeCell ref="I2:K2"/>
    <mergeCell ref="I4:K4"/>
    <mergeCell ref="I5:K5"/>
  </mergeCells>
  <pageMargins left="0.70866141732283472" right="0.70866141732283472" top="0.35433070866141736" bottom="0.19685039370078741" header="0.31496062992125984" footer="0.31496062992125984"/>
  <pageSetup paperSize="9" scale="22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 Егор Максимович</dc:creator>
  <cp:lastModifiedBy>Бужак</cp:lastModifiedBy>
  <cp:lastPrinted>2026-05-28T09:44:51Z</cp:lastPrinted>
  <dcterms:created xsi:type="dcterms:W3CDTF">2014-03-03T05:25:34Z</dcterms:created>
  <dcterms:modified xsi:type="dcterms:W3CDTF">2026-08-10T13:01:28Z</dcterms:modified>
</cp:coreProperties>
</file>