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ФЭО\тендеры\тендер 2026\БЕРЕЗКА 2026\18. Поставка строительных материалов № 1_ 34 781.46\"/>
    </mc:Choice>
  </mc:AlternateContent>
  <bookViews>
    <workbookView xWindow="0" yWindow="0" windowWidth="14490" windowHeight="11670"/>
  </bookViews>
  <sheets>
    <sheet name="Лист1" sheetId="1" r:id="rId1"/>
  </sheets>
  <definedNames>
    <definedName name="OLE_LINK1" localSheetId="0">Лист1!#REF!</definedName>
  </definedNames>
  <calcPr calcId="162913" refMode="R1C1"/>
</workbook>
</file>

<file path=xl/calcChain.xml><?xml version="1.0" encoding="utf-8"?>
<calcChain xmlns="http://schemas.openxmlformats.org/spreadsheetml/2006/main">
  <c r="H7" i="1" l="1"/>
  <c r="I7" i="1" s="1"/>
  <c r="J7" i="1" s="1"/>
  <c r="H8" i="1"/>
  <c r="K8" i="1" s="1"/>
  <c r="H9" i="1"/>
  <c r="I9" i="1" s="1"/>
  <c r="J9" i="1" s="1"/>
  <c r="K9" i="1"/>
  <c r="H10" i="1"/>
  <c r="K10" i="1" s="1"/>
  <c r="H11" i="1"/>
  <c r="K11" i="1" s="1"/>
  <c r="I11" i="1"/>
  <c r="J11" i="1" s="1"/>
  <c r="H12" i="1"/>
  <c r="K12" i="1" s="1"/>
  <c r="H13" i="1"/>
  <c r="K13" i="1" s="1"/>
  <c r="I13" i="1"/>
  <c r="J13" i="1" s="1"/>
  <c r="H14" i="1"/>
  <c r="K14" i="1" s="1"/>
  <c r="H15" i="1"/>
  <c r="I15" i="1" s="1"/>
  <c r="J15" i="1" s="1"/>
  <c r="H16" i="1"/>
  <c r="I16" i="1" s="1"/>
  <c r="J16" i="1" s="1"/>
  <c r="H17" i="1"/>
  <c r="K17" i="1" s="1"/>
  <c r="H18" i="1"/>
  <c r="I18" i="1" s="1"/>
  <c r="J18" i="1" s="1"/>
  <c r="H19" i="1"/>
  <c r="K19" i="1" s="1"/>
  <c r="H6" i="1"/>
  <c r="I6" i="1" s="1"/>
  <c r="J6" i="1" s="1"/>
  <c r="I19" i="1" l="1"/>
  <c r="J19" i="1" s="1"/>
  <c r="K16" i="1"/>
  <c r="I14" i="1"/>
  <c r="J14" i="1" s="1"/>
  <c r="K18" i="1"/>
  <c r="I17" i="1"/>
  <c r="J17" i="1" s="1"/>
  <c r="K15" i="1"/>
  <c r="I12" i="1"/>
  <c r="J12" i="1" s="1"/>
  <c r="I10" i="1"/>
  <c r="J10" i="1" s="1"/>
  <c r="I8" i="1"/>
  <c r="J8" i="1" s="1"/>
  <c r="K7" i="1"/>
  <c r="K6" i="1"/>
  <c r="K20" i="1" l="1"/>
</calcChain>
</file>

<file path=xl/sharedStrings.xml><?xml version="1.0" encoding="utf-8"?>
<sst xmlns="http://schemas.openxmlformats.org/spreadsheetml/2006/main" count="60" uniqueCount="44">
  <si>
    <t xml:space="preserve">Расчет НМЦК методом сопоставимых рыночных цен (анализа рынка), являющимся приоритетным для определения и обоснования Н(М)ЦК
Начальная (максимальная) цена контракта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единственными поставщиком (подрядчиком, исполнителем), утвержденными приказом Минэкономразвития России от 02.10.2013 № 567 (далее – Методические рекомендации).
</t>
  </si>
  <si>
    <t>№</t>
  </si>
  <si>
    <t>Наименование продукции</t>
  </si>
  <si>
    <t>Ед. изм</t>
  </si>
  <si>
    <t>Кол-во</t>
  </si>
  <si>
    <t>Реквизиты документов, на основании которых произведен расчет Н(М) ЦК</t>
  </si>
  <si>
    <t>Однородность совокупности значений выявленных цен, используемых в расчете Н(М)ЦК</t>
  </si>
  <si>
    <t>Н(М)ЦК, (руб.)</t>
  </si>
  <si>
    <t xml:space="preserve">Средняя арифметическая цена   &lt;ц&gt; </t>
  </si>
  <si>
    <t>Среднее квадратичное отклонение</t>
  </si>
  <si>
    <t>коэффициент вариации цен V (%) (не должен превышать 33%)</t>
  </si>
  <si>
    <t>ИТОГО:</t>
  </si>
  <si>
    <t xml:space="preserve">Обоснование начальной (максимальной) цены контракта  Н(М)ЦК на поставку строительных материалов для нужд ФГКУ «Специальное управление ФПС № 22 МЧС России»
</t>
  </si>
  <si>
    <t>шт</t>
  </si>
  <si>
    <t>20.30.21.130</t>
  </si>
  <si>
    <t>20.30.12.140</t>
  </si>
  <si>
    <t>27.40.15.150</t>
  </si>
  <si>
    <t>ОКПД 2/КТРУ</t>
  </si>
  <si>
    <t>Дата подготовки обоснования НМЦК  25.06.2026</t>
  </si>
  <si>
    <t>Поставщик № 1 
вх. № КП -  от 26.05.2026</t>
  </si>
  <si>
    <t>Поставщик № 2 
вх. № КП- от от 26.05.2026</t>
  </si>
  <si>
    <t>Поставщик № 3 
вх. № КП- от от 26.05.2026</t>
  </si>
  <si>
    <t>уп.</t>
  </si>
  <si>
    <t>Грунт-эмаль по ржавчине молотковая, черная 0,75 л Dali</t>
  </si>
  <si>
    <t>Эмаль НЦ-132П 1,7кг белая Эксперт</t>
  </si>
  <si>
    <t>Растворитель 646  400 мл  ЯСХИМ</t>
  </si>
  <si>
    <t>Кисть плоская "Стандарт" 2", натуральная щетина Matrix</t>
  </si>
  <si>
    <t>Кисть плоская "Стандарт"  4", натуральная щетина Matrix</t>
  </si>
  <si>
    <t>Валик велюр 240мм 42*6*5 мм Baer</t>
  </si>
  <si>
    <t>Эмаль ПФ-115М, желтая 2,6кг STATUS</t>
  </si>
  <si>
    <t>Краска фасадная супер белая 14кг Эксперт</t>
  </si>
  <si>
    <t>Мастика битумн. гидроиз. 5кг "АльфаТехМаст" г. Н. Новгород</t>
  </si>
  <si>
    <t>Рубероид РПП-300 облегч. (15м) г. Самара</t>
  </si>
  <si>
    <t>Лампа св А60 20Вт 6500К Е27 Generica</t>
  </si>
  <si>
    <t>Лампа Т8 10W 230V 6500K G13 стекло Jazzway</t>
  </si>
  <si>
    <t>Плита потолочн. Оазис 600*600*12 (7,2кв.м./уп) Армстронг</t>
  </si>
  <si>
    <t>Кольцо уплотнительное d110</t>
  </si>
  <si>
    <t xml:space="preserve">32.91.19.120 </t>
  </si>
  <si>
    <t xml:space="preserve">20.30.11.120 </t>
  </si>
  <si>
    <t xml:space="preserve">23.99.12.120 </t>
  </si>
  <si>
    <t>20.30.22.220</t>
  </si>
  <si>
    <t>23.99.12.110</t>
  </si>
  <si>
    <t>22.19.73.111</t>
  </si>
  <si>
    <t>22.23.11.000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</si>
</sst>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u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2" borderId="0" xfId="0" applyFont="1" applyFill="1"/>
    <xf numFmtId="2" fontId="1" fillId="0" borderId="0" xfId="0" applyNumberFormat="1" applyFont="1"/>
    <xf numFmtId="0" fontId="1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/>
    <xf numFmtId="0" fontId="2" fillId="2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2" fontId="2" fillId="2" borderId="4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/>
    <xf numFmtId="2" fontId="7" fillId="0" borderId="0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2">
    <cellStyle name="Гиперссылка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123267</xdr:colOff>
      <xdr:row>4</xdr:row>
      <xdr:rowOff>773205</xdr:rowOff>
    </xdr:from>
    <xdr:to>
      <xdr:col>8</xdr:col>
      <xdr:colOff>1901709</xdr:colOff>
      <xdr:row>4</xdr:row>
      <xdr:rowOff>1568823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5620" y="2958352"/>
          <a:ext cx="1778442" cy="795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100852</xdr:colOff>
      <xdr:row>4</xdr:row>
      <xdr:rowOff>1019736</xdr:rowOff>
    </xdr:from>
    <xdr:to>
      <xdr:col>9</xdr:col>
      <xdr:colOff>2050675</xdr:colOff>
      <xdr:row>4</xdr:row>
      <xdr:rowOff>1457886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0117" y="3204883"/>
          <a:ext cx="194982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view="pageBreakPreview" topLeftCell="A7" zoomScale="70" zoomScaleNormal="100" zoomScaleSheetLayoutView="70" workbookViewId="0">
      <selection activeCell="L19" sqref="L19"/>
    </sheetView>
  </sheetViews>
  <sheetFormatPr defaultRowHeight="18.75" x14ac:dyDescent="0.3"/>
  <cols>
    <col min="1" max="1" width="9.140625" style="1"/>
    <col min="2" max="2" width="48.7109375" style="17" customWidth="1"/>
    <col min="3" max="3" width="14.140625" style="1" customWidth="1"/>
    <col min="4" max="4" width="21.42578125" style="1" customWidth="1"/>
    <col min="5" max="5" width="22" style="1" customWidth="1"/>
    <col min="6" max="6" width="21.85546875" style="1" customWidth="1"/>
    <col min="7" max="7" width="22" style="1" customWidth="1"/>
    <col min="8" max="8" width="26.5703125" style="1" customWidth="1"/>
    <col min="9" max="9" width="30.140625" style="1" customWidth="1"/>
    <col min="10" max="10" width="33.28515625" style="1" customWidth="1"/>
    <col min="11" max="11" width="21.140625" style="1" customWidth="1"/>
    <col min="12" max="12" width="19.140625" style="1" customWidth="1"/>
    <col min="13" max="13" width="9.140625" style="1"/>
    <col min="14" max="14" width="25.140625" style="1" customWidth="1"/>
    <col min="15" max="15" width="14.140625" style="1" customWidth="1"/>
    <col min="16" max="16384" width="9.140625" style="1"/>
  </cols>
  <sheetData>
    <row r="1" spans="1:14" ht="28.5" customHeight="1" x14ac:dyDescent="0.3">
      <c r="J1" s="46"/>
      <c r="K1" s="46"/>
      <c r="L1" s="46"/>
    </row>
    <row r="2" spans="1:14" s="4" customFormat="1" ht="36" customHeight="1" x14ac:dyDescent="0.3">
      <c r="A2" s="52" t="s">
        <v>12</v>
      </c>
      <c r="B2" s="52"/>
      <c r="C2" s="52"/>
      <c r="D2" s="52"/>
      <c r="E2" s="52"/>
      <c r="F2" s="52"/>
      <c r="G2" s="52"/>
      <c r="H2" s="52"/>
      <c r="I2" s="52"/>
      <c r="J2" s="52"/>
    </row>
    <row r="3" spans="1:14" ht="87" customHeight="1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4" ht="45" customHeight="1" x14ac:dyDescent="0.3">
      <c r="A4" s="48" t="s">
        <v>1</v>
      </c>
      <c r="B4" s="48" t="s">
        <v>2</v>
      </c>
      <c r="C4" s="54" t="s">
        <v>3</v>
      </c>
      <c r="D4" s="48" t="s">
        <v>4</v>
      </c>
      <c r="E4" s="50" t="s">
        <v>5</v>
      </c>
      <c r="F4" s="51"/>
      <c r="G4" s="51"/>
      <c r="H4" s="53" t="s">
        <v>6</v>
      </c>
      <c r="I4" s="53"/>
      <c r="J4" s="53"/>
      <c r="K4" s="51" t="s">
        <v>7</v>
      </c>
      <c r="N4" s="31"/>
    </row>
    <row r="5" spans="1:14" ht="134.25" customHeight="1" x14ac:dyDescent="0.3">
      <c r="A5" s="49"/>
      <c r="B5" s="49"/>
      <c r="C5" s="55"/>
      <c r="D5" s="49"/>
      <c r="E5" s="37" t="s">
        <v>19</v>
      </c>
      <c r="F5" s="9" t="s">
        <v>20</v>
      </c>
      <c r="G5" s="9" t="s">
        <v>21</v>
      </c>
      <c r="H5" s="2" t="s">
        <v>8</v>
      </c>
      <c r="I5" s="2" t="s">
        <v>9</v>
      </c>
      <c r="J5" s="3" t="s">
        <v>10</v>
      </c>
      <c r="K5" s="51"/>
      <c r="L5" s="29" t="s">
        <v>17</v>
      </c>
      <c r="N5" s="31"/>
    </row>
    <row r="6" spans="1:14" ht="54.75" customHeight="1" x14ac:dyDescent="0.3">
      <c r="A6" s="35">
        <v>1</v>
      </c>
      <c r="B6" s="38" t="s">
        <v>23</v>
      </c>
      <c r="C6" s="15" t="s">
        <v>13</v>
      </c>
      <c r="D6" s="39">
        <v>4</v>
      </c>
      <c r="E6" s="28">
        <v>1274</v>
      </c>
      <c r="F6" s="28">
        <v>1274</v>
      </c>
      <c r="G6" s="28">
        <v>1274</v>
      </c>
      <c r="H6" s="7">
        <f t="shared" ref="H6:H9" si="0">(E6+F6+G6)/3</f>
        <v>1274</v>
      </c>
      <c r="I6" s="8">
        <f t="shared" ref="I6:I9" si="1">SQRT(((SUM((POWER(G6-H6,2)),(POWER(F6-H6,2)),(POWER(E6-H6,2)),)/(COLUMNS(E6:G6)-1))))</f>
        <v>0</v>
      </c>
      <c r="J6" s="8">
        <f t="shared" ref="J6:J8" si="2">I6/H6*100</f>
        <v>0</v>
      </c>
      <c r="K6" s="30">
        <f>SUM(H6*D6)</f>
        <v>5096</v>
      </c>
      <c r="L6" s="56" t="s">
        <v>15</v>
      </c>
      <c r="N6" s="32"/>
    </row>
    <row r="7" spans="1:14" ht="51" customHeight="1" x14ac:dyDescent="0.3">
      <c r="A7" s="35">
        <v>2</v>
      </c>
      <c r="B7" s="40" t="s">
        <v>24</v>
      </c>
      <c r="C7" s="15" t="s">
        <v>13</v>
      </c>
      <c r="D7" s="39">
        <v>2</v>
      </c>
      <c r="E7" s="28">
        <v>1254</v>
      </c>
      <c r="F7" s="28">
        <v>1254</v>
      </c>
      <c r="G7" s="28">
        <v>1254</v>
      </c>
      <c r="H7" s="7">
        <f t="shared" si="0"/>
        <v>1254</v>
      </c>
      <c r="I7" s="8">
        <f t="shared" si="1"/>
        <v>0</v>
      </c>
      <c r="J7" s="8">
        <f t="shared" si="2"/>
        <v>0</v>
      </c>
      <c r="K7" s="30">
        <f>SUM(H7*D7)</f>
        <v>2508</v>
      </c>
      <c r="L7" s="56" t="s">
        <v>14</v>
      </c>
      <c r="N7" s="34"/>
    </row>
    <row r="8" spans="1:14" ht="41.25" customHeight="1" x14ac:dyDescent="0.3">
      <c r="A8" s="35">
        <v>3</v>
      </c>
      <c r="B8" s="41" t="s">
        <v>25</v>
      </c>
      <c r="C8" s="15" t="s">
        <v>13</v>
      </c>
      <c r="D8" s="39">
        <v>2</v>
      </c>
      <c r="E8" s="28">
        <v>167</v>
      </c>
      <c r="F8" s="28">
        <v>167</v>
      </c>
      <c r="G8" s="28">
        <v>167</v>
      </c>
      <c r="H8" s="7">
        <f t="shared" si="0"/>
        <v>167</v>
      </c>
      <c r="I8" s="8">
        <f t="shared" si="1"/>
        <v>0</v>
      </c>
      <c r="J8" s="8">
        <f t="shared" si="2"/>
        <v>0</v>
      </c>
      <c r="K8" s="30">
        <f t="shared" ref="K8:K19" si="3">SUM(H8*D8)</f>
        <v>334</v>
      </c>
      <c r="L8" s="56" t="s">
        <v>40</v>
      </c>
      <c r="N8" s="34"/>
    </row>
    <row r="9" spans="1:14" s="14" customFormat="1" ht="45.75" customHeight="1" x14ac:dyDescent="0.25">
      <c r="A9" s="35">
        <v>4</v>
      </c>
      <c r="B9" s="41" t="s">
        <v>26</v>
      </c>
      <c r="C9" s="15" t="s">
        <v>13</v>
      </c>
      <c r="D9" s="39">
        <v>11</v>
      </c>
      <c r="E9" s="28">
        <v>56</v>
      </c>
      <c r="F9" s="28">
        <v>56</v>
      </c>
      <c r="G9" s="28">
        <v>56</v>
      </c>
      <c r="H9" s="10">
        <f t="shared" si="0"/>
        <v>56</v>
      </c>
      <c r="I9" s="12">
        <f t="shared" si="1"/>
        <v>0</v>
      </c>
      <c r="J9" s="12">
        <f>I9/H9*100</f>
        <v>0</v>
      </c>
      <c r="K9" s="30">
        <f t="shared" si="3"/>
        <v>616</v>
      </c>
      <c r="L9" s="56" t="s">
        <v>37</v>
      </c>
      <c r="N9" s="32"/>
    </row>
    <row r="10" spans="1:14" ht="48" customHeight="1" x14ac:dyDescent="0.3">
      <c r="A10" s="35">
        <v>5</v>
      </c>
      <c r="B10" s="41" t="s">
        <v>27</v>
      </c>
      <c r="C10" s="15" t="s">
        <v>13</v>
      </c>
      <c r="D10" s="39">
        <v>12</v>
      </c>
      <c r="E10" s="28">
        <v>126</v>
      </c>
      <c r="F10" s="28">
        <v>126</v>
      </c>
      <c r="G10" s="28">
        <v>126</v>
      </c>
      <c r="H10" s="7">
        <f t="shared" ref="H10:H19" si="4">(E10+F10+G10)/3</f>
        <v>126</v>
      </c>
      <c r="I10" s="8">
        <f t="shared" ref="I10:I19" si="5">SQRT(((SUM((POWER(G10-H10,2)),(POWER(F10-H10,2)),(POWER(E10-H10,2)),)/(COLUMNS(E10:G10)-1))))</f>
        <v>0</v>
      </c>
      <c r="J10" s="8">
        <f t="shared" ref="J10:J19" si="6">I10/H10*100</f>
        <v>0</v>
      </c>
      <c r="K10" s="30">
        <f t="shared" si="3"/>
        <v>1512</v>
      </c>
      <c r="L10" s="56" t="s">
        <v>37</v>
      </c>
      <c r="N10" s="32"/>
    </row>
    <row r="11" spans="1:14" ht="38.25" customHeight="1" x14ac:dyDescent="0.3">
      <c r="A11" s="35">
        <v>6</v>
      </c>
      <c r="B11" s="36" t="s">
        <v>28</v>
      </c>
      <c r="C11" s="15" t="s">
        <v>13</v>
      </c>
      <c r="D11" s="39">
        <v>6</v>
      </c>
      <c r="E11" s="28">
        <v>219</v>
      </c>
      <c r="F11" s="28">
        <v>219</v>
      </c>
      <c r="G11" s="28">
        <v>219</v>
      </c>
      <c r="H11" s="7">
        <f t="shared" si="4"/>
        <v>219</v>
      </c>
      <c r="I11" s="8">
        <f t="shared" si="5"/>
        <v>0</v>
      </c>
      <c r="J11" s="8">
        <f t="shared" si="6"/>
        <v>0</v>
      </c>
      <c r="K11" s="30">
        <f t="shared" si="3"/>
        <v>1314</v>
      </c>
      <c r="L11" s="56" t="s">
        <v>37</v>
      </c>
      <c r="N11" s="32"/>
    </row>
    <row r="12" spans="1:14" s="4" customFormat="1" ht="46.5" customHeight="1" x14ac:dyDescent="0.3">
      <c r="A12" s="35">
        <v>7</v>
      </c>
      <c r="B12" s="36" t="s">
        <v>29</v>
      </c>
      <c r="C12" s="15" t="s">
        <v>13</v>
      </c>
      <c r="D12" s="39">
        <v>2</v>
      </c>
      <c r="E12" s="28">
        <v>596</v>
      </c>
      <c r="F12" s="28">
        <v>596</v>
      </c>
      <c r="G12" s="28">
        <v>596</v>
      </c>
      <c r="H12" s="10">
        <f t="shared" si="4"/>
        <v>596</v>
      </c>
      <c r="I12" s="12">
        <f t="shared" si="5"/>
        <v>0</v>
      </c>
      <c r="J12" s="12">
        <f t="shared" si="6"/>
        <v>0</v>
      </c>
      <c r="K12" s="30">
        <f t="shared" si="3"/>
        <v>1192</v>
      </c>
      <c r="L12" s="56" t="s">
        <v>14</v>
      </c>
      <c r="N12" s="32"/>
    </row>
    <row r="13" spans="1:14" s="4" customFormat="1" ht="41.25" customHeight="1" x14ac:dyDescent="0.3">
      <c r="A13" s="35">
        <v>8</v>
      </c>
      <c r="B13" s="36" t="s">
        <v>30</v>
      </c>
      <c r="C13" s="15" t="s">
        <v>13</v>
      </c>
      <c r="D13" s="39">
        <v>3</v>
      </c>
      <c r="E13" s="28">
        <v>2435</v>
      </c>
      <c r="F13" s="28">
        <v>2435</v>
      </c>
      <c r="G13" s="28">
        <v>2435</v>
      </c>
      <c r="H13" s="10">
        <f t="shared" si="4"/>
        <v>2435</v>
      </c>
      <c r="I13" s="12">
        <f t="shared" si="5"/>
        <v>0</v>
      </c>
      <c r="J13" s="12">
        <f t="shared" si="6"/>
        <v>0</v>
      </c>
      <c r="K13" s="30">
        <f t="shared" si="3"/>
        <v>7305</v>
      </c>
      <c r="L13" s="56" t="s">
        <v>38</v>
      </c>
      <c r="N13" s="32"/>
    </row>
    <row r="14" spans="1:14" ht="38.25" customHeight="1" x14ac:dyDescent="0.3">
      <c r="A14" s="35">
        <v>9</v>
      </c>
      <c r="B14" s="36" t="s">
        <v>31</v>
      </c>
      <c r="C14" s="15" t="s">
        <v>13</v>
      </c>
      <c r="D14" s="39">
        <v>1</v>
      </c>
      <c r="E14" s="28">
        <v>848.46</v>
      </c>
      <c r="F14" s="28">
        <v>848.46</v>
      </c>
      <c r="G14" s="28">
        <v>848.46</v>
      </c>
      <c r="H14" s="7">
        <f t="shared" si="4"/>
        <v>848.46</v>
      </c>
      <c r="I14" s="8">
        <f t="shared" si="5"/>
        <v>0</v>
      </c>
      <c r="J14" s="8">
        <f t="shared" si="6"/>
        <v>0</v>
      </c>
      <c r="K14" s="30">
        <f t="shared" si="3"/>
        <v>848.46</v>
      </c>
      <c r="L14" s="56" t="s">
        <v>39</v>
      </c>
      <c r="N14" s="32"/>
    </row>
    <row r="15" spans="1:14" s="13" customFormat="1" ht="40.5" customHeight="1" x14ac:dyDescent="0.3">
      <c r="A15" s="35">
        <v>10</v>
      </c>
      <c r="B15" s="36" t="s">
        <v>32</v>
      </c>
      <c r="C15" s="15" t="s">
        <v>13</v>
      </c>
      <c r="D15" s="39">
        <v>1</v>
      </c>
      <c r="E15" s="27">
        <v>568</v>
      </c>
      <c r="F15" s="27">
        <v>568</v>
      </c>
      <c r="G15" s="27">
        <v>568</v>
      </c>
      <c r="H15" s="16">
        <f t="shared" ref="H15:H17" si="7">(E15+F15+G15)/3</f>
        <v>568</v>
      </c>
      <c r="I15" s="18">
        <f t="shared" ref="I15:I17" si="8">SQRT(((SUM((POWER(G15-H15,2)),(POWER(F15-H15,2)),(POWER(E15-H15,2)),)/(COLUMNS(E15:G15)-1))))</f>
        <v>0</v>
      </c>
      <c r="J15" s="12">
        <f t="shared" ref="J15:J17" si="9">I15/H15*100</f>
        <v>0</v>
      </c>
      <c r="K15" s="30">
        <f t="shared" ref="K15:K17" si="10">SUM(H15*D15)</f>
        <v>568</v>
      </c>
      <c r="L15" s="56" t="s">
        <v>41</v>
      </c>
      <c r="N15" s="34"/>
    </row>
    <row r="16" spans="1:14" s="4" customFormat="1" ht="43.5" customHeight="1" x14ac:dyDescent="0.3">
      <c r="A16" s="35">
        <v>11</v>
      </c>
      <c r="B16" s="36" t="s">
        <v>33</v>
      </c>
      <c r="C16" s="11" t="s">
        <v>13</v>
      </c>
      <c r="D16" s="39">
        <v>20</v>
      </c>
      <c r="E16" s="28">
        <v>119</v>
      </c>
      <c r="F16" s="28">
        <v>119</v>
      </c>
      <c r="G16" s="28">
        <v>119</v>
      </c>
      <c r="H16" s="10">
        <f t="shared" si="7"/>
        <v>119</v>
      </c>
      <c r="I16" s="12">
        <f t="shared" si="8"/>
        <v>0</v>
      </c>
      <c r="J16" s="12">
        <f t="shared" si="9"/>
        <v>0</v>
      </c>
      <c r="K16" s="30">
        <f t="shared" si="10"/>
        <v>2380</v>
      </c>
      <c r="L16" s="56" t="s">
        <v>16</v>
      </c>
      <c r="N16" s="32"/>
    </row>
    <row r="17" spans="1:15" ht="56.25" customHeight="1" x14ac:dyDescent="0.3">
      <c r="A17" s="35">
        <v>12</v>
      </c>
      <c r="B17" s="36" t="s">
        <v>34</v>
      </c>
      <c r="C17" s="11" t="s">
        <v>13</v>
      </c>
      <c r="D17" s="39">
        <v>20</v>
      </c>
      <c r="E17" s="28">
        <v>148</v>
      </c>
      <c r="F17" s="28">
        <v>148</v>
      </c>
      <c r="G17" s="28">
        <v>148</v>
      </c>
      <c r="H17" s="7">
        <f t="shared" si="7"/>
        <v>148</v>
      </c>
      <c r="I17" s="8">
        <f t="shared" si="8"/>
        <v>0</v>
      </c>
      <c r="J17" s="8">
        <f t="shared" si="9"/>
        <v>0</v>
      </c>
      <c r="K17" s="30">
        <f t="shared" si="10"/>
        <v>2960</v>
      </c>
      <c r="L17" s="56" t="s">
        <v>16</v>
      </c>
      <c r="N17" s="32"/>
    </row>
    <row r="18" spans="1:15" s="13" customFormat="1" ht="52.5" customHeight="1" x14ac:dyDescent="0.3">
      <c r="A18" s="35">
        <v>13</v>
      </c>
      <c r="B18" s="36" t="s">
        <v>35</v>
      </c>
      <c r="C18" s="15" t="s">
        <v>13</v>
      </c>
      <c r="D18" s="39">
        <v>28</v>
      </c>
      <c r="E18" s="27">
        <v>271</v>
      </c>
      <c r="F18" s="27">
        <v>271</v>
      </c>
      <c r="G18" s="27">
        <v>271</v>
      </c>
      <c r="H18" s="16">
        <f t="shared" si="4"/>
        <v>271</v>
      </c>
      <c r="I18" s="18">
        <f t="shared" si="5"/>
        <v>0</v>
      </c>
      <c r="J18" s="12">
        <f t="shared" si="6"/>
        <v>0</v>
      </c>
      <c r="K18" s="30">
        <f t="shared" si="3"/>
        <v>7588</v>
      </c>
      <c r="L18" s="56" t="s">
        <v>43</v>
      </c>
      <c r="N18" s="34"/>
    </row>
    <row r="19" spans="1:15" s="4" customFormat="1" ht="38.25" customHeight="1" x14ac:dyDescent="0.3">
      <c r="A19" s="35">
        <v>14</v>
      </c>
      <c r="B19" s="36" t="s">
        <v>36</v>
      </c>
      <c r="C19" s="11" t="s">
        <v>22</v>
      </c>
      <c r="D19" s="39">
        <v>20</v>
      </c>
      <c r="E19" s="28">
        <v>28</v>
      </c>
      <c r="F19" s="28">
        <v>28</v>
      </c>
      <c r="G19" s="28">
        <v>28</v>
      </c>
      <c r="H19" s="10">
        <f t="shared" si="4"/>
        <v>28</v>
      </c>
      <c r="I19" s="12">
        <f t="shared" si="5"/>
        <v>0</v>
      </c>
      <c r="J19" s="12">
        <f t="shared" si="6"/>
        <v>0</v>
      </c>
      <c r="K19" s="30">
        <f t="shared" si="3"/>
        <v>560</v>
      </c>
      <c r="L19" s="56" t="s">
        <v>42</v>
      </c>
      <c r="N19" s="32"/>
    </row>
    <row r="20" spans="1:15" s="6" customFormat="1" ht="33.75" customHeight="1" x14ac:dyDescent="0.3">
      <c r="A20" s="19"/>
      <c r="B20" s="20" t="s">
        <v>11</v>
      </c>
      <c r="C20" s="21"/>
      <c r="D20" s="22"/>
      <c r="E20" s="23"/>
      <c r="F20" s="24"/>
      <c r="G20" s="24"/>
      <c r="H20" s="25"/>
      <c r="I20" s="26"/>
      <c r="J20" s="26"/>
      <c r="K20" s="25">
        <f>SUM(K6:K19)</f>
        <v>34781.46</v>
      </c>
      <c r="L20" s="13"/>
      <c r="M20" s="5"/>
      <c r="N20" s="33"/>
      <c r="O20" s="1"/>
    </row>
    <row r="21" spans="1:15" x14ac:dyDescent="0.3">
      <c r="A21" s="45" t="s">
        <v>18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13"/>
      <c r="N21" s="31"/>
    </row>
    <row r="22" spans="1:15" x14ac:dyDescent="0.3">
      <c r="L22" s="13"/>
      <c r="N22" s="31"/>
    </row>
    <row r="23" spans="1:15" x14ac:dyDescent="0.3">
      <c r="A23" s="43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13"/>
      <c r="N23" s="31"/>
    </row>
    <row r="24" spans="1:15" ht="75.75" customHeight="1" x14ac:dyDescent="0.3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13"/>
      <c r="N24" s="31"/>
    </row>
    <row r="25" spans="1:15" x14ac:dyDescent="0.3">
      <c r="N25" s="31"/>
    </row>
  </sheetData>
  <mergeCells count="13">
    <mergeCell ref="A24:K24"/>
    <mergeCell ref="A23:K23"/>
    <mergeCell ref="A21:K21"/>
    <mergeCell ref="J1:L1"/>
    <mergeCell ref="A3:K3"/>
    <mergeCell ref="D4:D5"/>
    <mergeCell ref="E4:G4"/>
    <mergeCell ref="A2:J2"/>
    <mergeCell ref="K4:K5"/>
    <mergeCell ref="H4:J4"/>
    <mergeCell ref="A4:A5"/>
    <mergeCell ref="C4:C5"/>
    <mergeCell ref="B4:B5"/>
  </mergeCells>
  <pageMargins left="0.7" right="0.7" top="0.75" bottom="0.75" header="0.3" footer="0.3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Tarasov</dc:creator>
  <cp:lastModifiedBy>DESIGNER</cp:lastModifiedBy>
  <cp:lastPrinted>2025-10-06T09:18:44Z</cp:lastPrinted>
  <dcterms:created xsi:type="dcterms:W3CDTF">2023-04-04T06:41:09Z</dcterms:created>
  <dcterms:modified xsi:type="dcterms:W3CDTF">2026-05-26T08:12:44Z</dcterms:modified>
</cp:coreProperties>
</file>