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rviceroom\Desktop\Закупки\Закупки_Березка\Ланская М. И\Оказание услуги по проведению специальной оценки условий труда\"/>
    </mc:Choice>
  </mc:AlternateContent>
  <bookViews>
    <workbookView xWindow="0" yWindow="0" windowWidth="28800" windowHeight="12300"/>
  </bookViews>
  <sheets>
    <sheet name="2" sheetId="2" r:id="rId1"/>
    <sheet name="Лист1" sheetId="3" r:id="rId2"/>
  </sheets>
  <definedNames>
    <definedName name="_Hlk196143109" localSheetId="0">'2'!#REF!</definedName>
    <definedName name="_xlnm.Print_Area" localSheetId="0">'2'!$A$1:$T$12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1" i="3" l="1"/>
  <c r="P11" i="3"/>
  <c r="O11" i="3"/>
  <c r="M11" i="3"/>
  <c r="N11" i="3" s="1"/>
  <c r="T10" i="3"/>
  <c r="P10" i="3"/>
  <c r="O10" i="3"/>
  <c r="M10" i="3"/>
  <c r="N10" i="3" s="1"/>
  <c r="T9" i="3"/>
  <c r="P9" i="3"/>
  <c r="O9" i="3"/>
  <c r="M9" i="3"/>
  <c r="N9" i="3" s="1"/>
  <c r="T8" i="3"/>
  <c r="P8" i="3"/>
  <c r="O8" i="3"/>
  <c r="M8" i="3"/>
  <c r="N8" i="3" s="1"/>
  <c r="T7" i="3"/>
  <c r="P7" i="3"/>
  <c r="O7" i="3"/>
  <c r="M7" i="3"/>
  <c r="N7" i="3" s="1"/>
  <c r="T6" i="3"/>
  <c r="S6" i="3"/>
  <c r="P6" i="3"/>
  <c r="O6" i="3"/>
  <c r="M6" i="3"/>
  <c r="N6" i="3" s="1"/>
  <c r="T12" i="3"/>
  <c r="T13" i="3" s="1"/>
  <c r="P12" i="3"/>
  <c r="O12" i="3"/>
  <c r="M12" i="3"/>
  <c r="N12" i="3" s="1"/>
  <c r="Q6" i="3" l="1"/>
  <c r="R6" i="3" s="1"/>
  <c r="S10" i="3"/>
  <c r="Q11" i="3"/>
  <c r="R11" i="3" s="1"/>
  <c r="Q7" i="3"/>
  <c r="R7" i="3" s="1"/>
  <c r="S9" i="3"/>
  <c r="Q10" i="3"/>
  <c r="R10" i="3" s="1"/>
  <c r="S7" i="3"/>
  <c r="Q8" i="3"/>
  <c r="R8" i="3" s="1"/>
  <c r="S11" i="3"/>
  <c r="S8" i="3"/>
  <c r="Q9" i="3"/>
  <c r="R9" i="3" s="1"/>
  <c r="C3" i="3"/>
  <c r="S13" i="3"/>
  <c r="Q12" i="3"/>
  <c r="R12" i="3" s="1"/>
  <c r="S12" i="3"/>
  <c r="P6" i="2" l="1"/>
  <c r="M6" i="2"/>
  <c r="T6" i="2" l="1"/>
  <c r="T7" i="2" s="1"/>
  <c r="O6" i="2"/>
  <c r="N6" i="2"/>
  <c r="C3" i="2" l="1"/>
  <c r="S6" i="2"/>
  <c r="S7" i="2" s="1"/>
  <c r="Q6" i="2"/>
  <c r="R6" i="2" s="1"/>
</calcChain>
</file>

<file path=xl/sharedStrings.xml><?xml version="1.0" encoding="utf-8"?>
<sst xmlns="http://schemas.openxmlformats.org/spreadsheetml/2006/main" count="98" uniqueCount="46">
  <si>
    <t>дата</t>
  </si>
  <si>
    <t>Начальник планово-экономического отдела:</t>
  </si>
  <si>
    <t>Д.С. Вяткин</t>
  </si>
  <si>
    <t>Источник №4</t>
  </si>
  <si>
    <t>Источник №5</t>
  </si>
  <si>
    <t>Округление</t>
  </si>
  <si>
    <t>Кол-во знач.</t>
  </si>
  <si>
    <t>Сред. квадр. откл. σ=</t>
  </si>
  <si>
    <t>Совокупность значений</t>
  </si>
  <si>
    <t>№ п/п</t>
  </si>
  <si>
    <t>Наименование товара, работ, услуг</t>
  </si>
  <si>
    <t>Объем</t>
  </si>
  <si>
    <t>Ед.изм.</t>
  </si>
  <si>
    <t>Кол-во</t>
  </si>
  <si>
    <t>Цена за ед.изм.</t>
  </si>
  <si>
    <t>подпись, расшифровка подписи</t>
  </si>
  <si>
    <t>Средняя цена (руб.)</t>
  </si>
  <si>
    <t>Коэфф. вариации V=</t>
  </si>
  <si>
    <t>Источник №6</t>
  </si>
  <si>
    <t>Обоснование начальной (максимальной) цены договора, цены договора, заключаемого с единственным поставщиком (подрядчиком, исполнителем) (Н(М)ЦД, ЦДЕП)</t>
  </si>
  <si>
    <t>Цена договора, заключаемого с единственным поставщиком</t>
  </si>
  <si>
    <t>Рассчет Н(М)ЦД, ЦДЕП произвел:</t>
  </si>
  <si>
    <t>Н(М)ЦД по средней цене</t>
  </si>
  <si>
    <t>ЦДЕП по наименьшей цене</t>
  </si>
  <si>
    <t>Приложение 1 к Отчету о невозможности (нецелесообразности) использования иных способов определения поставщика (подрядчика, исполнителя), обоснование цены договора и иных существенных условий исполнения договора при осуществлении закупки у единственного поставщика</t>
  </si>
  <si>
    <t>Существенные условия исполнения договора</t>
  </si>
  <si>
    <t>В связи с тем, что коэффициенты вариации не превышают 33%, указанные значения считаются однородными и принимаются для расчета стоимости продукции. Цена договора не должна превышать начальную максимальную цену договора, рассчитанную методом сопоставимых рыночных цен. Цена договора определена на основании наименьшей из предложенных цен (коммерческих предложений), эта сумма минимальная. При расчете корректирующие коэффициенты и индексы не применялись.</t>
  </si>
  <si>
    <t>2025г.</t>
  </si>
  <si>
    <t>Источник №1 191КП</t>
  </si>
  <si>
    <t>Источник №2 192КП</t>
  </si>
  <si>
    <t>Источник №3 193КП</t>
  </si>
  <si>
    <t>шт</t>
  </si>
  <si>
    <t xml:space="preserve">Кисть универсальная 30 мм                        </t>
  </si>
  <si>
    <t xml:space="preserve">Малярная кисть плоская флейцевая 100мм </t>
  </si>
  <si>
    <t xml:space="preserve">Валик 250 мм </t>
  </si>
  <si>
    <t xml:space="preserve">Мини-валик 110 мм  </t>
  </si>
  <si>
    <t xml:space="preserve">Кювета пластмассовая для валиков </t>
  </si>
  <si>
    <t xml:space="preserve">Малярная кисть плоская флейцевая 50 мм </t>
  </si>
  <si>
    <t>Малярная клейкая лента 50ммх40м</t>
  </si>
  <si>
    <t>Проведение СОУТ</t>
  </si>
  <si>
    <t>2026г.</t>
  </si>
  <si>
    <t>РМ</t>
  </si>
  <si>
    <t xml:space="preserve">Источник №1 </t>
  </si>
  <si>
    <t xml:space="preserve">Источник №2 </t>
  </si>
  <si>
    <t xml:space="preserve">Источник №3 </t>
  </si>
  <si>
    <t>Обоснование начальной (максимальной) цены контракта, заключаемого с единственным поставщиком (подрядчиком, исполнителем) (Н(М)ЦД, ЦДЕП)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</si>
</sst>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р_."/>
  </numFmts>
  <fonts count="13" x14ac:knownFonts="1">
    <font>
      <sz val="10"/>
      <name val="Arial"/>
      <family val="2"/>
      <charset val="204"/>
    </font>
    <font>
      <sz val="10"/>
      <name val="Arial"/>
      <family val="2"/>
      <charset val="204"/>
    </font>
    <font>
      <sz val="10"/>
      <color indexed="8"/>
      <name val="Times New Roman"/>
      <family val="1"/>
      <charset val="204"/>
    </font>
    <font>
      <b/>
      <sz val="10"/>
      <color indexed="8"/>
      <name val="Times New Roman"/>
      <family val="1"/>
      <charset val="204"/>
    </font>
    <font>
      <sz val="10"/>
      <name val="Times New Roman"/>
      <family val="1"/>
      <charset val="204"/>
    </font>
    <font>
      <sz val="11"/>
      <color indexed="8"/>
      <name val="Times New Roman"/>
      <family val="1"/>
      <charset val="204"/>
    </font>
    <font>
      <sz val="11"/>
      <color theme="1"/>
      <name val="Calibri"/>
      <family val="2"/>
      <scheme val="minor"/>
    </font>
    <font>
      <sz val="10"/>
      <color rgb="FF000000"/>
      <name val="Times New Roman"/>
      <family val="1"/>
      <charset val="204"/>
    </font>
    <font>
      <u/>
      <sz val="11"/>
      <color theme="10"/>
      <name val="Calibri"/>
      <family val="2"/>
      <scheme val="minor"/>
    </font>
    <font>
      <u/>
      <sz val="11"/>
      <color theme="10"/>
      <name val="Times New Roman"/>
      <family val="1"/>
      <charset val="204"/>
    </font>
    <font>
      <b/>
      <sz val="11"/>
      <color indexed="8"/>
      <name val="Times New Roman"/>
      <family val="1"/>
      <charset val="204"/>
    </font>
    <font>
      <i/>
      <sz val="11"/>
      <color indexed="8"/>
      <name val="Times New Roman"/>
      <family val="1"/>
      <charset val="204"/>
    </font>
    <font>
      <b/>
      <sz val="11"/>
      <color rgb="FF000000"/>
      <name val="Times New Roman"/>
      <family val="1"/>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6" fillId="0" borderId="0"/>
    <xf numFmtId="0" fontId="8" fillId="0" borderId="0" applyNumberFormat="0" applyFill="0" applyBorder="0" applyAlignment="0" applyProtection="0"/>
  </cellStyleXfs>
  <cellXfs count="51">
    <xf numFmtId="0" fontId="0" fillId="0" borderId="0" xfId="0"/>
    <xf numFmtId="0" fontId="2" fillId="2" borderId="0" xfId="1" applyFont="1" applyFill="1"/>
    <xf numFmtId="0" fontId="3" fillId="2" borderId="0" xfId="1" applyFont="1" applyFill="1" applyBorder="1" applyAlignment="1">
      <alignment horizontal="left" wrapText="1"/>
    </xf>
    <xf numFmtId="0" fontId="5" fillId="2" borderId="0" xfId="1" applyFont="1" applyFill="1" applyAlignment="1" applyProtection="1">
      <alignment vertical="center"/>
      <protection locked="0"/>
    </xf>
    <xf numFmtId="0" fontId="4" fillId="2" borderId="2" xfId="1" applyFont="1" applyFill="1" applyBorder="1" applyAlignment="1">
      <alignment horizontal="center" vertical="center" wrapText="1"/>
    </xf>
    <xf numFmtId="164" fontId="4" fillId="2" borderId="2" xfId="1" applyNumberFormat="1" applyFont="1" applyFill="1" applyBorder="1" applyAlignment="1">
      <alignment horizontal="center" vertical="center" wrapText="1"/>
    </xf>
    <xf numFmtId="0" fontId="2" fillId="2" borderId="2" xfId="1" applyFont="1" applyFill="1" applyBorder="1" applyAlignment="1">
      <alignment horizontal="left" vertical="center" wrapText="1"/>
    </xf>
    <xf numFmtId="0" fontId="2" fillId="2" borderId="2" xfId="1" applyFont="1" applyFill="1" applyBorder="1" applyAlignment="1">
      <alignment horizontal="center" vertical="center" wrapText="1"/>
    </xf>
    <xf numFmtId="1" fontId="7" fillId="0" borderId="2" xfId="2" applyNumberFormat="1" applyFont="1" applyBorder="1" applyAlignment="1">
      <alignment horizontal="center" vertical="center"/>
    </xf>
    <xf numFmtId="164" fontId="2" fillId="2" borderId="2" xfId="1" applyNumberFormat="1" applyFont="1" applyFill="1" applyBorder="1" applyAlignment="1">
      <alignment horizontal="center" vertical="center" wrapText="1"/>
    </xf>
    <xf numFmtId="2" fontId="3" fillId="2" borderId="2" xfId="1" applyNumberFormat="1" applyFont="1" applyFill="1" applyBorder="1" applyAlignment="1">
      <alignment horizontal="center" vertical="center" wrapText="1"/>
    </xf>
    <xf numFmtId="0" fontId="5" fillId="2" borderId="0" xfId="1" applyFont="1" applyFill="1" applyBorder="1" applyAlignment="1" applyProtection="1">
      <alignment vertical="center"/>
      <protection locked="0"/>
    </xf>
    <xf numFmtId="0" fontId="9" fillId="0" borderId="0" xfId="3" applyFont="1"/>
    <xf numFmtId="0" fontId="7" fillId="0" borderId="2" xfId="2" applyFont="1" applyBorder="1" applyAlignment="1">
      <alignment vertical="center" wrapText="1"/>
    </xf>
    <xf numFmtId="2" fontId="7" fillId="0" borderId="2" xfId="2" applyNumberFormat="1" applyFont="1" applyBorder="1" applyAlignment="1">
      <alignment horizontal="center" vertical="center"/>
    </xf>
    <xf numFmtId="0" fontId="5" fillId="2" borderId="0" xfId="1" applyFont="1" applyFill="1"/>
    <xf numFmtId="0" fontId="10" fillId="2" borderId="0" xfId="1" applyFont="1" applyFill="1" applyBorder="1" applyAlignment="1">
      <alignment vertical="center" wrapText="1"/>
    </xf>
    <xf numFmtId="0" fontId="12" fillId="0" borderId="0" xfId="2" applyFont="1" applyBorder="1"/>
    <xf numFmtId="0" fontId="5" fillId="2" borderId="0" xfId="1" applyFont="1" applyFill="1" applyBorder="1"/>
    <xf numFmtId="0" fontId="5" fillId="2" borderId="0" xfId="1" applyFont="1" applyFill="1" applyBorder="1" applyAlignment="1" applyProtection="1">
      <alignment vertical="top" wrapText="1"/>
      <protection locked="0"/>
    </xf>
    <xf numFmtId="0" fontId="5" fillId="0" borderId="0" xfId="1" applyFont="1" applyBorder="1" applyAlignment="1"/>
    <xf numFmtId="0" fontId="11" fillId="2" borderId="0" xfId="1" applyFont="1" applyFill="1" applyBorder="1" applyAlignment="1" applyProtection="1">
      <alignment horizontal="center" wrapText="1"/>
      <protection locked="0"/>
    </xf>
    <xf numFmtId="0" fontId="2" fillId="2" borderId="0" xfId="1" applyFont="1" applyFill="1" applyAlignment="1">
      <alignment vertical="center"/>
    </xf>
    <xf numFmtId="14" fontId="5" fillId="2" borderId="1" xfId="1" applyNumberFormat="1" applyFont="1" applyFill="1" applyBorder="1" applyAlignment="1"/>
    <xf numFmtId="164" fontId="4" fillId="2" borderId="2" xfId="1" applyNumberFormat="1" applyFont="1" applyFill="1" applyBorder="1" applyAlignment="1">
      <alignment horizontal="center" vertical="center" wrapText="1"/>
    </xf>
    <xf numFmtId="164" fontId="4" fillId="2" borderId="2" xfId="1"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4" fontId="3" fillId="0" borderId="2" xfId="0" applyNumberFormat="1" applyFont="1" applyFill="1" applyBorder="1" applyAlignment="1">
      <alignment horizontal="center" vertical="center" wrapText="1"/>
    </xf>
    <xf numFmtId="0" fontId="11" fillId="2" borderId="0" xfId="1" applyFont="1" applyFill="1" applyBorder="1" applyAlignment="1" applyProtection="1">
      <alignment horizontal="center" wrapText="1"/>
      <protection locked="0"/>
    </xf>
    <xf numFmtId="0" fontId="4" fillId="2" borderId="2" xfId="1" applyFont="1" applyFill="1" applyBorder="1" applyAlignment="1">
      <alignment horizontal="center" vertical="center" wrapText="1"/>
    </xf>
    <xf numFmtId="164" fontId="4" fillId="2" borderId="2" xfId="1" applyNumberFormat="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2" xfId="1" applyFont="1" applyFill="1" applyBorder="1" applyAlignment="1">
      <alignment horizontal="left" vertical="center" wrapText="1"/>
    </xf>
    <xf numFmtId="0" fontId="2" fillId="2" borderId="0" xfId="1" applyFont="1" applyFill="1" applyBorder="1" applyAlignment="1">
      <alignment horizontal="left" vertical="top" wrapText="1"/>
    </xf>
    <xf numFmtId="0" fontId="11" fillId="2" borderId="0" xfId="1" applyFont="1" applyFill="1" applyBorder="1" applyAlignment="1" applyProtection="1">
      <alignment horizontal="center" wrapText="1"/>
      <protection locked="0"/>
    </xf>
    <xf numFmtId="0" fontId="5" fillId="2" borderId="1" xfId="1" applyFont="1" applyFill="1" applyBorder="1" applyAlignment="1" applyProtection="1">
      <alignment horizontal="right" wrapText="1"/>
      <protection locked="0"/>
    </xf>
    <xf numFmtId="0" fontId="5" fillId="2" borderId="0" xfId="1" applyFont="1" applyFill="1" applyBorder="1" applyAlignment="1">
      <alignment horizontal="left"/>
    </xf>
    <xf numFmtId="0" fontId="10" fillId="2" borderId="0" xfId="1" applyFont="1" applyFill="1" applyBorder="1" applyAlignment="1">
      <alignment horizontal="center" vertical="center" wrapText="1"/>
    </xf>
    <xf numFmtId="0" fontId="4" fillId="2" borderId="2" xfId="1" applyFont="1" applyFill="1" applyBorder="1" applyAlignment="1">
      <alignment horizontal="center" vertical="center" wrapText="1"/>
    </xf>
    <xf numFmtId="164" fontId="3" fillId="2" borderId="2" xfId="1" applyNumberFormat="1" applyFont="1" applyFill="1" applyBorder="1" applyAlignment="1">
      <alignment horizontal="center" vertical="center" wrapText="1"/>
    </xf>
    <xf numFmtId="164" fontId="4" fillId="2" borderId="2" xfId="1" applyNumberFormat="1" applyFont="1" applyFill="1" applyBorder="1" applyAlignment="1">
      <alignment horizontal="center" vertical="center" wrapText="1"/>
    </xf>
    <xf numFmtId="164" fontId="4" fillId="2" borderId="3" xfId="1" applyNumberFormat="1" applyFont="1" applyFill="1" applyBorder="1" applyAlignment="1">
      <alignment horizontal="center" vertical="center" wrapText="1"/>
    </xf>
    <xf numFmtId="164" fontId="4" fillId="2" borderId="4" xfId="1" applyNumberFormat="1" applyFont="1" applyFill="1" applyBorder="1" applyAlignment="1">
      <alignment horizontal="center" vertical="center" wrapText="1"/>
    </xf>
    <xf numFmtId="0" fontId="2" fillId="2" borderId="2" xfId="1" applyFont="1" applyFill="1" applyBorder="1" applyAlignment="1">
      <alignment horizontal="left" vertical="center" wrapText="1"/>
    </xf>
    <xf numFmtId="0" fontId="2" fillId="2" borderId="5" xfId="1" applyFont="1" applyFill="1" applyBorder="1" applyAlignment="1">
      <alignment horizontal="left" vertical="center" wrapText="1"/>
    </xf>
    <xf numFmtId="0" fontId="2" fillId="2" borderId="0" xfId="1" applyFont="1" applyFill="1" applyBorder="1" applyAlignment="1">
      <alignment horizontal="left" wrapText="1"/>
    </xf>
    <xf numFmtId="0" fontId="3" fillId="2" borderId="2"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7" xfId="1" applyFont="1" applyFill="1" applyBorder="1" applyAlignment="1">
      <alignment horizontal="left" vertical="center" wrapText="1"/>
    </xf>
    <xf numFmtId="0" fontId="2" fillId="2" borderId="8" xfId="1" applyFont="1" applyFill="1" applyBorder="1" applyAlignment="1">
      <alignment horizontal="left" vertical="center" wrapText="1"/>
    </xf>
    <xf numFmtId="0" fontId="2" fillId="2" borderId="6" xfId="1" applyFont="1" applyFill="1" applyBorder="1" applyAlignment="1">
      <alignment horizontal="left" wrapText="1"/>
    </xf>
  </cellXfs>
  <cellStyles count="4">
    <cellStyle name="Гиперссылка" xfId="3" builtinId="8"/>
    <cellStyle name="Обычный" xfId="0" builtinId="0"/>
    <cellStyle name="Обычный 2" xfId="1"/>
    <cellStyle name="Обычный 3" xfId="2"/>
  </cellStyles>
  <dxfs count="72">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_rels/drawing2.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14</xdr:col>
      <xdr:colOff>19050</xdr:colOff>
      <xdr:row>2</xdr:row>
      <xdr:rowOff>0</xdr:rowOff>
    </xdr:from>
    <xdr:to>
      <xdr:col>15</xdr:col>
      <xdr:colOff>0</xdr:colOff>
      <xdr:row>2</xdr:row>
      <xdr:rowOff>0</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15625" y="1733550"/>
          <a:ext cx="881063"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19050</xdr:colOff>
      <xdr:row>2</xdr:row>
      <xdr:rowOff>0</xdr:rowOff>
    </xdr:from>
    <xdr:to>
      <xdr:col>13</xdr:col>
      <xdr:colOff>1019175</xdr:colOff>
      <xdr:row>2</xdr:row>
      <xdr:rowOff>0</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15513" y="1733550"/>
          <a:ext cx="881063"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19050</xdr:colOff>
      <xdr:row>2</xdr:row>
      <xdr:rowOff>0</xdr:rowOff>
    </xdr:from>
    <xdr:to>
      <xdr:col>20</xdr:col>
      <xdr:colOff>952500</xdr:colOff>
      <xdr:row>2</xdr:row>
      <xdr:rowOff>0</xdr:rowOff>
    </xdr:to>
    <xdr:pic>
      <xdr:nvPicPr>
        <xdr:cNvPr id="4" name="Picture 5">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773525" y="173355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266700</xdr:colOff>
      <xdr:row>2</xdr:row>
      <xdr:rowOff>0</xdr:rowOff>
    </xdr:from>
    <xdr:to>
      <xdr:col>20</xdr:col>
      <xdr:colOff>419100</xdr:colOff>
      <xdr:row>2</xdr:row>
      <xdr:rowOff>0</xdr:rowOff>
    </xdr:to>
    <xdr:pic>
      <xdr:nvPicPr>
        <xdr:cNvPr id="5" name="Picture 6">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021175" y="1733550"/>
          <a:ext cx="1524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19050</xdr:colOff>
      <xdr:row>2</xdr:row>
      <xdr:rowOff>0</xdr:rowOff>
    </xdr:from>
    <xdr:to>
      <xdr:col>15</xdr:col>
      <xdr:colOff>0</xdr:colOff>
      <xdr:row>2</xdr:row>
      <xdr:rowOff>0</xdr:rowOff>
    </xdr:to>
    <xdr:pic>
      <xdr:nvPicPr>
        <xdr:cNvPr id="6" name="Picture 1">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15625" y="1733550"/>
          <a:ext cx="881063"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19050</xdr:colOff>
      <xdr:row>2</xdr:row>
      <xdr:rowOff>0</xdr:rowOff>
    </xdr:from>
    <xdr:to>
      <xdr:col>13</xdr:col>
      <xdr:colOff>1019175</xdr:colOff>
      <xdr:row>2</xdr:row>
      <xdr:rowOff>0</xdr:rowOff>
    </xdr:to>
    <xdr:pic>
      <xdr:nvPicPr>
        <xdr:cNvPr id="7" name="Picture 2">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15513" y="1733550"/>
          <a:ext cx="881063"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19050</xdr:colOff>
      <xdr:row>2</xdr:row>
      <xdr:rowOff>0</xdr:rowOff>
    </xdr:from>
    <xdr:to>
      <xdr:col>20</xdr:col>
      <xdr:colOff>952500</xdr:colOff>
      <xdr:row>2</xdr:row>
      <xdr:rowOff>0</xdr:rowOff>
    </xdr:to>
    <xdr:pic>
      <xdr:nvPicPr>
        <xdr:cNvPr id="8" name="Picture 5">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773525" y="173355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266700</xdr:colOff>
      <xdr:row>2</xdr:row>
      <xdr:rowOff>0</xdr:rowOff>
    </xdr:from>
    <xdr:to>
      <xdr:col>20</xdr:col>
      <xdr:colOff>419100</xdr:colOff>
      <xdr:row>2</xdr:row>
      <xdr:rowOff>0</xdr:rowOff>
    </xdr:to>
    <xdr:pic>
      <xdr:nvPicPr>
        <xdr:cNvPr id="9" name="Picture 6">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021175" y="1733550"/>
          <a:ext cx="1524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19</xdr:col>
      <xdr:colOff>19050</xdr:colOff>
      <xdr:row>2</xdr:row>
      <xdr:rowOff>0</xdr:rowOff>
    </xdr:from>
    <xdr:to>
      <xdr:col>20</xdr:col>
      <xdr:colOff>0</xdr:colOff>
      <xdr:row>2</xdr:row>
      <xdr:rowOff>0</xdr:rowOff>
    </xdr:to>
    <xdr:pic>
      <xdr:nvPicPr>
        <xdr:cNvPr id="10" name="Picture 1">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54338" y="1733550"/>
          <a:ext cx="1100137"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19050</xdr:colOff>
      <xdr:row>2</xdr:row>
      <xdr:rowOff>0</xdr:rowOff>
    </xdr:from>
    <xdr:to>
      <xdr:col>18</xdr:col>
      <xdr:colOff>952500</xdr:colOff>
      <xdr:row>2</xdr:row>
      <xdr:rowOff>0</xdr:rowOff>
    </xdr:to>
    <xdr:pic>
      <xdr:nvPicPr>
        <xdr:cNvPr id="11" name="Picture 2">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35150" y="173355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19050</xdr:colOff>
      <xdr:row>2</xdr:row>
      <xdr:rowOff>0</xdr:rowOff>
    </xdr:from>
    <xdr:to>
      <xdr:col>15</xdr:col>
      <xdr:colOff>0</xdr:colOff>
      <xdr:row>2</xdr:row>
      <xdr:rowOff>0</xdr:rowOff>
    </xdr:to>
    <xdr:pic>
      <xdr:nvPicPr>
        <xdr:cNvPr id="2" name="Picture 1">
          <a:extLst>
            <a:ext uri="{FF2B5EF4-FFF2-40B4-BE49-F238E27FC236}">
              <a16:creationId xmlns:a16="http://schemas.microsoft.com/office/drawing/2014/main" id="{13336A57-8D3A-4210-A174-C39D40D913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62725" y="1524000"/>
          <a:ext cx="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19050</xdr:colOff>
      <xdr:row>2</xdr:row>
      <xdr:rowOff>0</xdr:rowOff>
    </xdr:from>
    <xdr:to>
      <xdr:col>13</xdr:col>
      <xdr:colOff>1019175</xdr:colOff>
      <xdr:row>2</xdr:row>
      <xdr:rowOff>0</xdr:rowOff>
    </xdr:to>
    <xdr:pic>
      <xdr:nvPicPr>
        <xdr:cNvPr id="3" name="Picture 2">
          <a:extLst>
            <a:ext uri="{FF2B5EF4-FFF2-40B4-BE49-F238E27FC236}">
              <a16:creationId xmlns:a16="http://schemas.microsoft.com/office/drawing/2014/main" id="{5111C626-3D7E-4531-8F66-D3984702EE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62725" y="1524000"/>
          <a:ext cx="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19050</xdr:colOff>
      <xdr:row>2</xdr:row>
      <xdr:rowOff>0</xdr:rowOff>
    </xdr:from>
    <xdr:to>
      <xdr:col>20</xdr:col>
      <xdr:colOff>952500</xdr:colOff>
      <xdr:row>2</xdr:row>
      <xdr:rowOff>0</xdr:rowOff>
    </xdr:to>
    <xdr:pic>
      <xdr:nvPicPr>
        <xdr:cNvPr id="4" name="Picture 5">
          <a:extLst>
            <a:ext uri="{FF2B5EF4-FFF2-40B4-BE49-F238E27FC236}">
              <a16:creationId xmlns:a16="http://schemas.microsoft.com/office/drawing/2014/main" id="{FBD2AA64-AD4B-4D2A-82EB-6ADEB98CA2E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706100" y="152400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266700</xdr:colOff>
      <xdr:row>2</xdr:row>
      <xdr:rowOff>0</xdr:rowOff>
    </xdr:from>
    <xdr:to>
      <xdr:col>20</xdr:col>
      <xdr:colOff>419100</xdr:colOff>
      <xdr:row>2</xdr:row>
      <xdr:rowOff>0</xdr:rowOff>
    </xdr:to>
    <xdr:pic>
      <xdr:nvPicPr>
        <xdr:cNvPr id="5" name="Picture 6">
          <a:extLst>
            <a:ext uri="{FF2B5EF4-FFF2-40B4-BE49-F238E27FC236}">
              <a16:creationId xmlns:a16="http://schemas.microsoft.com/office/drawing/2014/main" id="{2CE9E003-EB27-4EBB-A540-CFA8082A54C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953750" y="1524000"/>
          <a:ext cx="1524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19050</xdr:colOff>
      <xdr:row>2</xdr:row>
      <xdr:rowOff>0</xdr:rowOff>
    </xdr:from>
    <xdr:to>
      <xdr:col>15</xdr:col>
      <xdr:colOff>0</xdr:colOff>
      <xdr:row>2</xdr:row>
      <xdr:rowOff>0</xdr:rowOff>
    </xdr:to>
    <xdr:pic>
      <xdr:nvPicPr>
        <xdr:cNvPr id="6" name="Picture 1">
          <a:extLst>
            <a:ext uri="{FF2B5EF4-FFF2-40B4-BE49-F238E27FC236}">
              <a16:creationId xmlns:a16="http://schemas.microsoft.com/office/drawing/2014/main" id="{ACFB9D2B-F857-4BD1-80A5-8ECECE3DE0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62725" y="1524000"/>
          <a:ext cx="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19050</xdr:colOff>
      <xdr:row>2</xdr:row>
      <xdr:rowOff>0</xdr:rowOff>
    </xdr:from>
    <xdr:to>
      <xdr:col>13</xdr:col>
      <xdr:colOff>1019175</xdr:colOff>
      <xdr:row>2</xdr:row>
      <xdr:rowOff>0</xdr:rowOff>
    </xdr:to>
    <xdr:pic>
      <xdr:nvPicPr>
        <xdr:cNvPr id="7" name="Picture 2">
          <a:extLst>
            <a:ext uri="{FF2B5EF4-FFF2-40B4-BE49-F238E27FC236}">
              <a16:creationId xmlns:a16="http://schemas.microsoft.com/office/drawing/2014/main" id="{CE3BD14F-D555-4F43-8916-1FE6B7FD0E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62725" y="1524000"/>
          <a:ext cx="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19050</xdr:colOff>
      <xdr:row>2</xdr:row>
      <xdr:rowOff>0</xdr:rowOff>
    </xdr:from>
    <xdr:to>
      <xdr:col>20</xdr:col>
      <xdr:colOff>952500</xdr:colOff>
      <xdr:row>2</xdr:row>
      <xdr:rowOff>0</xdr:rowOff>
    </xdr:to>
    <xdr:pic>
      <xdr:nvPicPr>
        <xdr:cNvPr id="8" name="Picture 5">
          <a:extLst>
            <a:ext uri="{FF2B5EF4-FFF2-40B4-BE49-F238E27FC236}">
              <a16:creationId xmlns:a16="http://schemas.microsoft.com/office/drawing/2014/main" id="{F1791987-99DC-4790-B8AD-BEF2C4D8DB2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706100" y="152400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266700</xdr:colOff>
      <xdr:row>2</xdr:row>
      <xdr:rowOff>0</xdr:rowOff>
    </xdr:from>
    <xdr:to>
      <xdr:col>20</xdr:col>
      <xdr:colOff>419100</xdr:colOff>
      <xdr:row>2</xdr:row>
      <xdr:rowOff>0</xdr:rowOff>
    </xdr:to>
    <xdr:pic>
      <xdr:nvPicPr>
        <xdr:cNvPr id="9" name="Picture 6">
          <a:extLst>
            <a:ext uri="{FF2B5EF4-FFF2-40B4-BE49-F238E27FC236}">
              <a16:creationId xmlns:a16="http://schemas.microsoft.com/office/drawing/2014/main" id="{5CEC2984-D584-46FA-A4E0-C0DEF0AEA7D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953750" y="1524000"/>
          <a:ext cx="1524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19</xdr:col>
      <xdr:colOff>19050</xdr:colOff>
      <xdr:row>2</xdr:row>
      <xdr:rowOff>0</xdr:rowOff>
    </xdr:from>
    <xdr:to>
      <xdr:col>20</xdr:col>
      <xdr:colOff>0</xdr:colOff>
      <xdr:row>2</xdr:row>
      <xdr:rowOff>0</xdr:rowOff>
    </xdr:to>
    <xdr:pic>
      <xdr:nvPicPr>
        <xdr:cNvPr id="10" name="Picture 1">
          <a:extLst>
            <a:ext uri="{FF2B5EF4-FFF2-40B4-BE49-F238E27FC236}">
              <a16:creationId xmlns:a16="http://schemas.microsoft.com/office/drawing/2014/main" id="{46E97442-39E0-4A1B-98ED-EB2699DA06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01225" y="1524000"/>
          <a:ext cx="885825"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19050</xdr:colOff>
      <xdr:row>2</xdr:row>
      <xdr:rowOff>0</xdr:rowOff>
    </xdr:from>
    <xdr:to>
      <xdr:col>18</xdr:col>
      <xdr:colOff>952500</xdr:colOff>
      <xdr:row>2</xdr:row>
      <xdr:rowOff>0</xdr:rowOff>
    </xdr:to>
    <xdr:pic>
      <xdr:nvPicPr>
        <xdr:cNvPr id="11" name="Picture 2">
          <a:extLst>
            <a:ext uri="{FF2B5EF4-FFF2-40B4-BE49-F238E27FC236}">
              <a16:creationId xmlns:a16="http://schemas.microsoft.com/office/drawing/2014/main" id="{2B079BC0-9615-43F8-9A12-11F875AB77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96350" y="1524000"/>
          <a:ext cx="885825"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2"/>
  <sheetViews>
    <sheetView tabSelected="1" zoomScale="89" zoomScaleNormal="89" zoomScaleSheetLayoutView="100" workbookViewId="0">
      <selection activeCell="Z8" sqref="Z8"/>
    </sheetView>
  </sheetViews>
  <sheetFormatPr defaultColWidth="9.140625" defaultRowHeight="15" x14ac:dyDescent="0.25"/>
  <cols>
    <col min="1" max="1" width="3.140625" style="15" customWidth="1"/>
    <col min="2" max="2" width="23.5703125" style="15" customWidth="1"/>
    <col min="3" max="3" width="8.28515625" style="15" customWidth="1"/>
    <col min="4" max="5" width="6.5703125" style="15" customWidth="1"/>
    <col min="6" max="8" width="12.5703125" style="15" customWidth="1"/>
    <col min="9" max="12" width="12.5703125" style="15" hidden="1" customWidth="1"/>
    <col min="13" max="13" width="12.5703125" style="15" customWidth="1"/>
    <col min="14" max="14" width="12.5703125" style="15" hidden="1" customWidth="1"/>
    <col min="15" max="15" width="10.5703125" style="15" hidden="1" customWidth="1"/>
    <col min="16" max="17" width="10.5703125" style="15" customWidth="1"/>
    <col min="18" max="18" width="15.42578125" style="15" customWidth="1"/>
    <col min="19" max="20" width="13.5703125" style="15" customWidth="1"/>
    <col min="21" max="21" width="14.28515625" style="15" customWidth="1"/>
    <col min="22" max="22" width="22.7109375" style="15" customWidth="1"/>
    <col min="23" max="23" width="3" style="15" customWidth="1"/>
    <col min="24" max="24" width="0" style="15" hidden="1" customWidth="1"/>
    <col min="25" max="25" width="9.5703125" style="15" hidden="1" customWidth="1"/>
    <col min="26" max="16384" width="9.140625" style="15"/>
  </cols>
  <sheetData>
    <row r="1" spans="1:25" s="1" customFormat="1" ht="71.25" customHeight="1" x14ac:dyDescent="0.2">
      <c r="P1" s="33" t="s">
        <v>24</v>
      </c>
      <c r="Q1" s="33"/>
      <c r="R1" s="33"/>
      <c r="S1" s="33"/>
      <c r="T1" s="33"/>
      <c r="U1" s="2"/>
      <c r="V1" s="2"/>
    </row>
    <row r="2" spans="1:25" ht="60" customHeight="1" x14ac:dyDescent="0.25">
      <c r="A2" s="37" t="s">
        <v>45</v>
      </c>
      <c r="B2" s="37"/>
      <c r="C2" s="37"/>
      <c r="D2" s="37"/>
      <c r="E2" s="37"/>
      <c r="F2" s="37"/>
      <c r="G2" s="37"/>
      <c r="H2" s="37"/>
      <c r="I2" s="37"/>
      <c r="J2" s="37"/>
      <c r="K2" s="37"/>
      <c r="L2" s="37"/>
      <c r="M2" s="37"/>
      <c r="N2" s="37"/>
      <c r="O2" s="37"/>
      <c r="P2" s="37"/>
      <c r="Q2" s="37"/>
      <c r="R2" s="37"/>
      <c r="S2" s="37"/>
      <c r="T2" s="37"/>
      <c r="U2" s="16"/>
      <c r="V2" s="16"/>
      <c r="W2" s="16"/>
      <c r="X2" s="16"/>
      <c r="Y2" s="16"/>
    </row>
    <row r="3" spans="1:25" s="22" customFormat="1" ht="35.85" customHeight="1" x14ac:dyDescent="0.2">
      <c r="A3" s="38" t="s">
        <v>20</v>
      </c>
      <c r="B3" s="38"/>
      <c r="C3" s="39">
        <f>VALUE(T7)</f>
        <v>126225</v>
      </c>
      <c r="D3" s="39"/>
      <c r="E3" s="39"/>
      <c r="F3" s="40" t="s">
        <v>42</v>
      </c>
      <c r="G3" s="40" t="s">
        <v>43</v>
      </c>
      <c r="H3" s="40" t="s">
        <v>44</v>
      </c>
      <c r="I3" s="41" t="s">
        <v>3</v>
      </c>
      <c r="J3" s="41" t="s">
        <v>4</v>
      </c>
      <c r="K3" s="40" t="s">
        <v>3</v>
      </c>
      <c r="L3" s="41" t="s">
        <v>18</v>
      </c>
      <c r="M3" s="40" t="s">
        <v>16</v>
      </c>
      <c r="N3" s="40" t="s">
        <v>5</v>
      </c>
      <c r="O3" s="38" t="s">
        <v>6</v>
      </c>
      <c r="P3" s="38" t="s">
        <v>7</v>
      </c>
      <c r="Q3" s="38" t="s">
        <v>17</v>
      </c>
      <c r="R3" s="38" t="s">
        <v>8</v>
      </c>
      <c r="S3" s="40" t="s">
        <v>22</v>
      </c>
      <c r="T3" s="46" t="s">
        <v>23</v>
      </c>
    </row>
    <row r="4" spans="1:25" s="22" customFormat="1" ht="12.75" x14ac:dyDescent="0.2">
      <c r="A4" s="38" t="s">
        <v>9</v>
      </c>
      <c r="B4" s="38" t="s">
        <v>10</v>
      </c>
      <c r="C4" s="47" t="s">
        <v>25</v>
      </c>
      <c r="D4" s="38" t="s">
        <v>11</v>
      </c>
      <c r="E4" s="38"/>
      <c r="F4" s="40"/>
      <c r="G4" s="40"/>
      <c r="H4" s="40"/>
      <c r="I4" s="42"/>
      <c r="J4" s="42"/>
      <c r="K4" s="40"/>
      <c r="L4" s="42"/>
      <c r="M4" s="40"/>
      <c r="N4" s="40"/>
      <c r="O4" s="38"/>
      <c r="P4" s="38"/>
      <c r="Q4" s="38"/>
      <c r="R4" s="38"/>
      <c r="S4" s="40"/>
      <c r="T4" s="46"/>
    </row>
    <row r="5" spans="1:25" s="22" customFormat="1" ht="25.5" x14ac:dyDescent="0.2">
      <c r="A5" s="38"/>
      <c r="B5" s="38"/>
      <c r="C5" s="47"/>
      <c r="D5" s="4" t="s">
        <v>12</v>
      </c>
      <c r="E5" s="4" t="s">
        <v>13</v>
      </c>
      <c r="F5" s="5" t="s">
        <v>14</v>
      </c>
      <c r="G5" s="5" t="s">
        <v>14</v>
      </c>
      <c r="H5" s="25" t="s">
        <v>14</v>
      </c>
      <c r="I5" s="24"/>
      <c r="J5" s="5"/>
      <c r="K5" s="5" t="s">
        <v>14</v>
      </c>
      <c r="L5" s="5" t="s">
        <v>14</v>
      </c>
      <c r="M5" s="40"/>
      <c r="N5" s="40"/>
      <c r="O5" s="38"/>
      <c r="P5" s="38"/>
      <c r="Q5" s="38"/>
      <c r="R5" s="38"/>
      <c r="S5" s="40"/>
      <c r="T5" s="46"/>
    </row>
    <row r="6" spans="1:25" s="22" customFormat="1" ht="12.75" x14ac:dyDescent="0.2">
      <c r="A6" s="6">
        <v>1</v>
      </c>
      <c r="B6" s="13" t="s">
        <v>39</v>
      </c>
      <c r="C6" s="6" t="s">
        <v>40</v>
      </c>
      <c r="D6" s="7" t="s">
        <v>41</v>
      </c>
      <c r="E6" s="8">
        <v>150</v>
      </c>
      <c r="F6" s="27">
        <v>841.5</v>
      </c>
      <c r="G6" s="26">
        <v>1156</v>
      </c>
      <c r="H6" s="26">
        <v>905</v>
      </c>
      <c r="I6" s="14"/>
      <c r="J6" s="14"/>
      <c r="K6" s="9"/>
      <c r="L6" s="9"/>
      <c r="M6" s="9">
        <f>AVERAGE(F6,G6,H6,I6,J6,K6,L6)</f>
        <v>967.5</v>
      </c>
      <c r="N6" s="9">
        <f t="shared" ref="N6" si="0">ROUND(M6,2)</f>
        <v>967.5</v>
      </c>
      <c r="O6" s="7">
        <f>COUNT(F6:L6)</f>
        <v>3</v>
      </c>
      <c r="P6" s="7">
        <f>STDEV(F6,G6,H6,I6,J6,K6,L6)</f>
        <v>166.30469025256022</v>
      </c>
      <c r="Q6" s="7">
        <f t="shared" ref="Q6" si="1">P6/M6*100</f>
        <v>17.189115271582452</v>
      </c>
      <c r="R6" s="7" t="str">
        <f t="shared" ref="R6" si="2">IF(Q6&lt;33,"ОДНОРОДНЫЕ","НЕОДНОРОДНЫЕ")</f>
        <v>ОДНОРОДНЫЕ</v>
      </c>
      <c r="S6" s="9">
        <f>M6*E6</f>
        <v>145125</v>
      </c>
      <c r="T6" s="10">
        <f>SMALL(F6:K6,1)*E6</f>
        <v>126225</v>
      </c>
    </row>
    <row r="7" spans="1:25" s="22" customFormat="1" ht="39" customHeight="1" x14ac:dyDescent="0.2">
      <c r="A7" s="43" t="s">
        <v>26</v>
      </c>
      <c r="B7" s="43"/>
      <c r="C7" s="43"/>
      <c r="D7" s="43"/>
      <c r="E7" s="43"/>
      <c r="F7" s="43"/>
      <c r="G7" s="43"/>
      <c r="H7" s="43"/>
      <c r="I7" s="43"/>
      <c r="J7" s="43"/>
      <c r="K7" s="43"/>
      <c r="L7" s="43"/>
      <c r="M7" s="43"/>
      <c r="N7" s="43"/>
      <c r="O7" s="43"/>
      <c r="P7" s="43"/>
      <c r="Q7" s="43"/>
      <c r="R7" s="44"/>
      <c r="S7" s="9">
        <f>SUM(S6:S6)</f>
        <v>145125</v>
      </c>
      <c r="T7" s="10">
        <f>SUM(T6:T6)</f>
        <v>126225</v>
      </c>
    </row>
    <row r="8" spans="1:25" s="22" customFormat="1" ht="39" customHeight="1" x14ac:dyDescent="0.2">
      <c r="A8" s="45"/>
      <c r="B8" s="45"/>
      <c r="C8" s="45"/>
      <c r="D8" s="45"/>
      <c r="E8" s="45"/>
      <c r="F8" s="45"/>
      <c r="G8" s="45"/>
      <c r="H8" s="45"/>
      <c r="I8" s="45"/>
      <c r="J8" s="45"/>
      <c r="K8" s="45"/>
      <c r="L8" s="45"/>
      <c r="M8" s="45"/>
      <c r="N8" s="45"/>
      <c r="O8" s="45"/>
      <c r="P8" s="45"/>
      <c r="Q8" s="45"/>
      <c r="R8" s="45"/>
      <c r="S8" s="45"/>
      <c r="T8" s="45"/>
    </row>
    <row r="9" spans="1:25" ht="32.25" customHeight="1" x14ac:dyDescent="0.25">
      <c r="A9" s="36" t="s">
        <v>21</v>
      </c>
      <c r="B9" s="36"/>
      <c r="C9" s="36"/>
      <c r="G9" s="18"/>
      <c r="H9" s="18"/>
      <c r="I9" s="18"/>
      <c r="J9" s="18"/>
      <c r="K9" s="18"/>
      <c r="L9" s="18"/>
      <c r="M9" s="18"/>
      <c r="N9" s="18"/>
      <c r="O9" s="18"/>
      <c r="P9" s="18"/>
      <c r="Q9" s="23"/>
      <c r="R9" s="35"/>
      <c r="S9" s="35"/>
      <c r="T9" s="35"/>
      <c r="U9" s="17"/>
    </row>
    <row r="10" spans="1:25" ht="13.15" customHeight="1" x14ac:dyDescent="0.25">
      <c r="A10" s="19"/>
      <c r="B10" s="19"/>
      <c r="C10" s="19"/>
      <c r="G10" s="11"/>
      <c r="H10" s="11"/>
      <c r="I10" s="11"/>
      <c r="J10" s="11"/>
      <c r="K10" s="11"/>
      <c r="L10" s="11"/>
      <c r="M10" s="11"/>
      <c r="N10" s="11"/>
      <c r="O10" s="11"/>
      <c r="Q10" s="21" t="s">
        <v>0</v>
      </c>
      <c r="R10" s="34" t="s">
        <v>15</v>
      </c>
      <c r="S10" s="34"/>
      <c r="T10" s="34"/>
      <c r="U10" s="12"/>
      <c r="V10" s="3"/>
      <c r="W10" s="3"/>
      <c r="X10" s="3"/>
      <c r="Y10" s="3"/>
    </row>
    <row r="11" spans="1:25" ht="26.25" customHeight="1" x14ac:dyDescent="0.25">
      <c r="A11" s="36" t="s">
        <v>1</v>
      </c>
      <c r="B11" s="36"/>
      <c r="C11" s="36"/>
      <c r="G11" s="11"/>
      <c r="H11" s="11"/>
      <c r="I11" s="11"/>
      <c r="J11" s="11"/>
      <c r="K11" s="11"/>
      <c r="L11" s="11"/>
      <c r="M11" s="11"/>
      <c r="N11" s="11"/>
      <c r="O11" s="11"/>
      <c r="P11" s="11"/>
      <c r="Q11" s="23"/>
      <c r="R11" s="35" t="s">
        <v>2</v>
      </c>
      <c r="S11" s="35"/>
      <c r="T11" s="35"/>
      <c r="U11" s="3"/>
      <c r="V11" s="3"/>
      <c r="W11" s="3"/>
      <c r="X11" s="3"/>
      <c r="Y11" s="3"/>
    </row>
    <row r="12" spans="1:25" ht="13.15" customHeight="1" x14ac:dyDescent="0.25">
      <c r="A12" s="20"/>
      <c r="B12" s="20"/>
      <c r="C12" s="20"/>
      <c r="G12" s="11"/>
      <c r="H12" s="11"/>
      <c r="I12" s="11"/>
      <c r="J12" s="11"/>
      <c r="K12" s="11"/>
      <c r="L12" s="11"/>
      <c r="M12" s="11"/>
      <c r="N12" s="11"/>
      <c r="O12" s="11"/>
      <c r="P12" s="11"/>
      <c r="Q12" s="21" t="s">
        <v>0</v>
      </c>
      <c r="R12" s="34" t="s">
        <v>15</v>
      </c>
      <c r="S12" s="34"/>
      <c r="T12" s="34"/>
      <c r="U12" s="3"/>
      <c r="V12" s="3"/>
      <c r="W12" s="3"/>
      <c r="X12" s="3"/>
      <c r="Y12" s="3"/>
    </row>
  </sheetData>
  <mergeCells count="31">
    <mergeCell ref="R12:T12"/>
    <mergeCell ref="A9:C9"/>
    <mergeCell ref="R3:R5"/>
    <mergeCell ref="S3:S5"/>
    <mergeCell ref="T3:T5"/>
    <mergeCell ref="A4:A5"/>
    <mergeCell ref="B4:B5"/>
    <mergeCell ref="C4:C5"/>
    <mergeCell ref="D4:E4"/>
    <mergeCell ref="L3:L4"/>
    <mergeCell ref="M3:M5"/>
    <mergeCell ref="N3:N5"/>
    <mergeCell ref="O3:O5"/>
    <mergeCell ref="P3:P5"/>
    <mergeCell ref="Q3:Q5"/>
    <mergeCell ref="P1:T1"/>
    <mergeCell ref="R10:T10"/>
    <mergeCell ref="R9:T9"/>
    <mergeCell ref="A11:C11"/>
    <mergeCell ref="R11:T11"/>
    <mergeCell ref="A2:T2"/>
    <mergeCell ref="A3:B3"/>
    <mergeCell ref="C3:E3"/>
    <mergeCell ref="F3:F4"/>
    <mergeCell ref="G3:G4"/>
    <mergeCell ref="J3:J4"/>
    <mergeCell ref="K3:K4"/>
    <mergeCell ref="H3:H4"/>
    <mergeCell ref="I3:I4"/>
    <mergeCell ref="A7:R7"/>
    <mergeCell ref="A8:T8"/>
  </mergeCells>
  <conditionalFormatting sqref="R6">
    <cfRule type="containsText" dxfId="71" priority="45" operator="containsText" text="НЕОДНОРОДНЫЕ">
      <formula>NOT(ISERROR(SEARCH("НЕОДНОРОДНЫЕ",R6)))</formula>
    </cfRule>
    <cfRule type="containsText" dxfId="70" priority="47" operator="containsText" text="ОДНОРОДНЫЕ">
      <formula>NOT(ISERROR(SEARCH("ОДНОРОДНЫЕ",R6)))</formula>
    </cfRule>
    <cfRule type="containsText" dxfId="69" priority="48" operator="containsText" text="НЕОДНОРОДНЫЕ">
      <formula>NOT(ISERROR(SEARCH("НЕОДНОРОДНЫЕ",R6)))</formula>
    </cfRule>
    <cfRule type="containsText" dxfId="68" priority="49" operator="containsText" text="НЕ">
      <formula>NOT(ISERROR(SEARCH("НЕ",R6)))</formula>
    </cfRule>
    <cfRule type="containsText" dxfId="67" priority="50" operator="containsText" text="ОДНОРОДНЫЕ">
      <formula>NOT(ISERROR(SEARCH("ОДНОРОДНЫЕ",R6)))</formula>
    </cfRule>
    <cfRule type="containsText" dxfId="66" priority="51" operator="containsText" text="НЕОДНОРОДНЫЕ">
      <formula>NOT(ISERROR(SEARCH("НЕОДНОРОДНЫЕ",R6)))</formula>
    </cfRule>
  </conditionalFormatting>
  <pageMargins left="0.23622047244094491" right="0.23622047244094491" top="0.74803149606299213" bottom="0.74803149606299213" header="0.31496062992125984" footer="0.31496062992125984"/>
  <pageSetup paperSize="9"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8"/>
  <sheetViews>
    <sheetView workbookViewId="0">
      <selection activeCell="C12" sqref="C12"/>
    </sheetView>
  </sheetViews>
  <sheetFormatPr defaultColWidth="9.140625" defaultRowHeight="15" x14ac:dyDescent="0.25"/>
  <cols>
    <col min="1" max="1" width="3.140625" style="15" customWidth="1"/>
    <col min="2" max="2" width="23.5703125" style="15" customWidth="1"/>
    <col min="3" max="3" width="8.28515625" style="15" customWidth="1"/>
    <col min="4" max="5" width="6.5703125" style="15" customWidth="1"/>
    <col min="6" max="8" width="12.5703125" style="15" customWidth="1"/>
    <col min="9" max="12" width="12.5703125" style="15" hidden="1" customWidth="1"/>
    <col min="13" max="13" width="12.5703125" style="15" customWidth="1"/>
    <col min="14" max="14" width="12.5703125" style="15" hidden="1" customWidth="1"/>
    <col min="15" max="15" width="10.5703125" style="15" hidden="1" customWidth="1"/>
    <col min="16" max="17" width="10.5703125" style="15" customWidth="1"/>
    <col min="18" max="20" width="13.5703125" style="15" customWidth="1"/>
    <col min="21" max="21" width="14.28515625" style="15" customWidth="1"/>
    <col min="22" max="22" width="22.7109375" style="15" customWidth="1"/>
    <col min="23" max="23" width="3" style="15" customWidth="1"/>
    <col min="24" max="24" width="0" style="15" hidden="1" customWidth="1"/>
    <col min="25" max="25" width="9.5703125" style="15" hidden="1" customWidth="1"/>
    <col min="26" max="16384" width="9.140625" style="15"/>
  </cols>
  <sheetData>
    <row r="1" spans="1:25" s="1" customFormat="1" ht="74.25" customHeight="1" x14ac:dyDescent="0.2">
      <c r="P1" s="33" t="s">
        <v>24</v>
      </c>
      <c r="Q1" s="33"/>
      <c r="R1" s="33"/>
      <c r="S1" s="33"/>
      <c r="T1" s="33"/>
      <c r="U1" s="2"/>
      <c r="V1" s="2"/>
    </row>
    <row r="2" spans="1:25" ht="60" customHeight="1" x14ac:dyDescent="0.25">
      <c r="A2" s="37" t="s">
        <v>19</v>
      </c>
      <c r="B2" s="37"/>
      <c r="C2" s="37"/>
      <c r="D2" s="37"/>
      <c r="E2" s="37"/>
      <c r="F2" s="37"/>
      <c r="G2" s="37"/>
      <c r="H2" s="37"/>
      <c r="I2" s="37"/>
      <c r="J2" s="37"/>
      <c r="K2" s="37"/>
      <c r="L2" s="37"/>
      <c r="M2" s="37"/>
      <c r="N2" s="37"/>
      <c r="O2" s="37"/>
      <c r="P2" s="37"/>
      <c r="Q2" s="37"/>
      <c r="R2" s="37"/>
      <c r="S2" s="37"/>
      <c r="T2" s="37"/>
      <c r="U2" s="16"/>
      <c r="V2" s="16"/>
      <c r="W2" s="16"/>
      <c r="X2" s="16"/>
      <c r="Y2" s="16"/>
    </row>
    <row r="3" spans="1:25" s="22" customFormat="1" ht="35.85" customHeight="1" x14ac:dyDescent="0.2">
      <c r="A3" s="38" t="s">
        <v>20</v>
      </c>
      <c r="B3" s="38"/>
      <c r="C3" s="39">
        <f>VALUE(T13)</f>
        <v>34414.400000000001</v>
      </c>
      <c r="D3" s="39"/>
      <c r="E3" s="39"/>
      <c r="F3" s="40" t="s">
        <v>28</v>
      </c>
      <c r="G3" s="40" t="s">
        <v>29</v>
      </c>
      <c r="H3" s="40" t="s">
        <v>30</v>
      </c>
      <c r="I3" s="41" t="s">
        <v>3</v>
      </c>
      <c r="J3" s="41" t="s">
        <v>4</v>
      </c>
      <c r="K3" s="40" t="s">
        <v>3</v>
      </c>
      <c r="L3" s="41" t="s">
        <v>18</v>
      </c>
      <c r="M3" s="40" t="s">
        <v>16</v>
      </c>
      <c r="N3" s="40" t="s">
        <v>5</v>
      </c>
      <c r="O3" s="38" t="s">
        <v>6</v>
      </c>
      <c r="P3" s="38" t="s">
        <v>7</v>
      </c>
      <c r="Q3" s="38" t="s">
        <v>17</v>
      </c>
      <c r="R3" s="38" t="s">
        <v>8</v>
      </c>
      <c r="S3" s="40" t="s">
        <v>22</v>
      </c>
      <c r="T3" s="46" t="s">
        <v>23</v>
      </c>
    </row>
    <row r="4" spans="1:25" s="22" customFormat="1" ht="12.75" x14ac:dyDescent="0.2">
      <c r="A4" s="38" t="s">
        <v>9</v>
      </c>
      <c r="B4" s="38" t="s">
        <v>10</v>
      </c>
      <c r="C4" s="47" t="s">
        <v>25</v>
      </c>
      <c r="D4" s="38" t="s">
        <v>11</v>
      </c>
      <c r="E4" s="38"/>
      <c r="F4" s="40"/>
      <c r="G4" s="40"/>
      <c r="H4" s="40"/>
      <c r="I4" s="42"/>
      <c r="J4" s="42"/>
      <c r="K4" s="40"/>
      <c r="L4" s="42"/>
      <c r="M4" s="40"/>
      <c r="N4" s="40"/>
      <c r="O4" s="38"/>
      <c r="P4" s="38"/>
      <c r="Q4" s="38"/>
      <c r="R4" s="38"/>
      <c r="S4" s="40"/>
      <c r="T4" s="46"/>
    </row>
    <row r="5" spans="1:25" s="22" customFormat="1" ht="25.5" x14ac:dyDescent="0.2">
      <c r="A5" s="38"/>
      <c r="B5" s="38"/>
      <c r="C5" s="47"/>
      <c r="D5" s="29" t="s">
        <v>12</v>
      </c>
      <c r="E5" s="29" t="s">
        <v>13</v>
      </c>
      <c r="F5" s="30" t="s">
        <v>14</v>
      </c>
      <c r="G5" s="30" t="s">
        <v>14</v>
      </c>
      <c r="H5" s="30" t="s">
        <v>14</v>
      </c>
      <c r="I5" s="30"/>
      <c r="J5" s="30"/>
      <c r="K5" s="30" t="s">
        <v>14</v>
      </c>
      <c r="L5" s="30" t="s">
        <v>14</v>
      </c>
      <c r="M5" s="40"/>
      <c r="N5" s="40"/>
      <c r="O5" s="38"/>
      <c r="P5" s="38"/>
      <c r="Q5" s="38"/>
      <c r="R5" s="38"/>
      <c r="S5" s="40"/>
      <c r="T5" s="46"/>
    </row>
    <row r="6" spans="1:25" s="22" customFormat="1" ht="25.5" x14ac:dyDescent="0.2">
      <c r="A6" s="32">
        <v>1</v>
      </c>
      <c r="B6" s="13" t="s">
        <v>32</v>
      </c>
      <c r="C6" s="32" t="s">
        <v>27</v>
      </c>
      <c r="D6" s="31" t="s">
        <v>31</v>
      </c>
      <c r="E6" s="8">
        <v>12</v>
      </c>
      <c r="F6" s="27">
        <v>188.7</v>
      </c>
      <c r="G6" s="26">
        <v>303</v>
      </c>
      <c r="H6" s="26">
        <v>336</v>
      </c>
      <c r="I6" s="14"/>
      <c r="J6" s="14"/>
      <c r="K6" s="9"/>
      <c r="L6" s="9"/>
      <c r="M6" s="9">
        <f>AVERAGE(F6,G6,H6,I6,J6,K6,L6)</f>
        <v>275.90000000000003</v>
      </c>
      <c r="N6" s="9">
        <f t="shared" ref="N6:N12" si="0">ROUND(M6,2)</f>
        <v>275.89999999999998</v>
      </c>
      <c r="O6" s="31">
        <f>COUNT(F6:L6)</f>
        <v>3</v>
      </c>
      <c r="P6" s="31">
        <f>STDEV(F6,G6,H6,I6,J6,K6,L6)</f>
        <v>77.29896506422314</v>
      </c>
      <c r="Q6" s="31">
        <f t="shared" ref="Q6:Q12" si="1">P6/M6*100</f>
        <v>28.017022495187799</v>
      </c>
      <c r="R6" s="31" t="str">
        <f t="shared" ref="R6:R12" si="2">IF(Q6&lt;33,"ОДНОРОДНЫЕ","НЕОДНОРОДНЫЕ")</f>
        <v>ОДНОРОДНЫЕ</v>
      </c>
      <c r="S6" s="9">
        <f>M6*E6</f>
        <v>3310.8</v>
      </c>
      <c r="T6" s="10">
        <f>SMALL(F6:K6,1)*E6</f>
        <v>2264.3999999999996</v>
      </c>
    </row>
    <row r="7" spans="1:25" s="22" customFormat="1" ht="25.5" x14ac:dyDescent="0.2">
      <c r="A7" s="32">
        <v>2</v>
      </c>
      <c r="B7" s="13" t="s">
        <v>33</v>
      </c>
      <c r="C7" s="32" t="s">
        <v>27</v>
      </c>
      <c r="D7" s="31" t="s">
        <v>31</v>
      </c>
      <c r="E7" s="8">
        <v>18</v>
      </c>
      <c r="F7" s="27">
        <v>344</v>
      </c>
      <c r="G7" s="26">
        <v>373</v>
      </c>
      <c r="H7" s="26">
        <v>444</v>
      </c>
      <c r="I7" s="14"/>
      <c r="J7" s="14"/>
      <c r="K7" s="9"/>
      <c r="L7" s="9"/>
      <c r="M7" s="9">
        <f t="shared" ref="M7" si="3">AVERAGE(F7,G7,H7,I7,J7,K7,L7)</f>
        <v>387</v>
      </c>
      <c r="N7" s="9">
        <f t="shared" si="0"/>
        <v>387</v>
      </c>
      <c r="O7" s="31">
        <f t="shared" ref="O7" si="4">COUNT(F7:L7)</f>
        <v>3</v>
      </c>
      <c r="P7" s="31">
        <f t="shared" ref="P7" si="5">STDEV(F7,G7,H7,I7,J7,K7,L7)</f>
        <v>51.44900387762624</v>
      </c>
      <c r="Q7" s="31">
        <f t="shared" si="1"/>
        <v>13.29431624744864</v>
      </c>
      <c r="R7" s="31" t="str">
        <f t="shared" si="2"/>
        <v>ОДНОРОДНЫЕ</v>
      </c>
      <c r="S7" s="9">
        <f t="shared" ref="S7" si="6">M7*E7</f>
        <v>6966</v>
      </c>
      <c r="T7" s="10">
        <f t="shared" ref="T7" si="7">SMALL(F7:K7,1)*E7</f>
        <v>6192</v>
      </c>
    </row>
    <row r="8" spans="1:25" s="22" customFormat="1" ht="25.5" x14ac:dyDescent="0.2">
      <c r="A8" s="32">
        <v>3</v>
      </c>
      <c r="B8" s="13" t="s">
        <v>37</v>
      </c>
      <c r="C8" s="32" t="s">
        <v>27</v>
      </c>
      <c r="D8" s="31" t="s">
        <v>31</v>
      </c>
      <c r="E8" s="8">
        <v>18</v>
      </c>
      <c r="F8" s="27">
        <v>230</v>
      </c>
      <c r="G8" s="26">
        <v>276</v>
      </c>
      <c r="H8" s="26">
        <v>298</v>
      </c>
      <c r="I8" s="14"/>
      <c r="J8" s="14"/>
      <c r="K8" s="9"/>
      <c r="L8" s="9"/>
      <c r="M8" s="9">
        <f>AVERAGE(F8,G8,H8,I8,J8,K8,L8)</f>
        <v>268</v>
      </c>
      <c r="N8" s="9">
        <f t="shared" si="0"/>
        <v>268</v>
      </c>
      <c r="O8" s="31">
        <f>COUNT(F8:L8)</f>
        <v>3</v>
      </c>
      <c r="P8" s="31">
        <f>STDEV(F8,G8,H8,I8,J8,K8,L8)</f>
        <v>34.698703145794944</v>
      </c>
      <c r="Q8" s="31">
        <f t="shared" si="1"/>
        <v>12.947277293207069</v>
      </c>
      <c r="R8" s="31" t="str">
        <f t="shared" si="2"/>
        <v>ОДНОРОДНЫЕ</v>
      </c>
      <c r="S8" s="9">
        <f>M8*E8</f>
        <v>4824</v>
      </c>
      <c r="T8" s="10">
        <f>SMALL(F8:K8,1)*E8</f>
        <v>4140</v>
      </c>
    </row>
    <row r="9" spans="1:25" s="22" customFormat="1" ht="25.5" x14ac:dyDescent="0.2">
      <c r="A9" s="32">
        <v>4</v>
      </c>
      <c r="B9" s="13" t="s">
        <v>34</v>
      </c>
      <c r="C9" s="32" t="s">
        <v>27</v>
      </c>
      <c r="D9" s="31" t="s">
        <v>31</v>
      </c>
      <c r="E9" s="8">
        <v>18</v>
      </c>
      <c r="F9" s="27">
        <v>426</v>
      </c>
      <c r="G9" s="26">
        <v>591</v>
      </c>
      <c r="H9" s="26">
        <v>665</v>
      </c>
      <c r="I9" s="14"/>
      <c r="J9" s="14"/>
      <c r="K9" s="9"/>
      <c r="L9" s="9"/>
      <c r="M9" s="9">
        <f t="shared" ref="M9" si="8">AVERAGE(F9,G9,H9,I9,J9,K9,L9)</f>
        <v>560.66666666666663</v>
      </c>
      <c r="N9" s="9">
        <f t="shared" si="0"/>
        <v>560.66999999999996</v>
      </c>
      <c r="O9" s="31">
        <f t="shared" ref="O9" si="9">COUNT(F9:L9)</f>
        <v>3</v>
      </c>
      <c r="P9" s="31">
        <f t="shared" ref="P9" si="10">STDEV(F9,G9,H9,I9,J9,K9,L9)</f>
        <v>122.35331353638655</v>
      </c>
      <c r="Q9" s="31">
        <f t="shared" si="1"/>
        <v>21.822826433362643</v>
      </c>
      <c r="R9" s="31" t="str">
        <f t="shared" si="2"/>
        <v>ОДНОРОДНЫЕ</v>
      </c>
      <c r="S9" s="9">
        <f t="shared" ref="S9" si="11">M9*E9</f>
        <v>10092</v>
      </c>
      <c r="T9" s="10">
        <f t="shared" ref="T9" si="12">SMALL(F9:K9,1)*E9</f>
        <v>7668</v>
      </c>
    </row>
    <row r="10" spans="1:25" s="22" customFormat="1" ht="25.5" x14ac:dyDescent="0.2">
      <c r="A10" s="32">
        <v>5</v>
      </c>
      <c r="B10" s="13" t="s">
        <v>35</v>
      </c>
      <c r="C10" s="32" t="s">
        <v>27</v>
      </c>
      <c r="D10" s="31" t="s">
        <v>31</v>
      </c>
      <c r="E10" s="8">
        <v>20</v>
      </c>
      <c r="F10" s="27">
        <v>236</v>
      </c>
      <c r="G10" s="26">
        <v>241</v>
      </c>
      <c r="H10" s="26">
        <v>278</v>
      </c>
      <c r="I10" s="14"/>
      <c r="J10" s="14"/>
      <c r="K10" s="9"/>
      <c r="L10" s="9"/>
      <c r="M10" s="9">
        <f>AVERAGE(F10,G10,H10,I10,J10,K10,L10)</f>
        <v>251.66666666666666</v>
      </c>
      <c r="N10" s="9">
        <f t="shared" si="0"/>
        <v>251.67</v>
      </c>
      <c r="O10" s="31">
        <f>COUNT(F10:L10)</f>
        <v>3</v>
      </c>
      <c r="P10" s="31">
        <f>STDEV(F10,G10,H10,I10,J10,K10,L10)</f>
        <v>22.941955743426348</v>
      </c>
      <c r="Q10" s="31">
        <f t="shared" si="1"/>
        <v>9.1160089046727215</v>
      </c>
      <c r="R10" s="31" t="str">
        <f t="shared" si="2"/>
        <v>ОДНОРОДНЫЕ</v>
      </c>
      <c r="S10" s="9">
        <f>M10*E10</f>
        <v>5033.333333333333</v>
      </c>
      <c r="T10" s="10">
        <f>SMALL(F10:K10,1)*E10</f>
        <v>4720</v>
      </c>
    </row>
    <row r="11" spans="1:25" s="22" customFormat="1" ht="25.5" x14ac:dyDescent="0.2">
      <c r="A11" s="32">
        <v>6</v>
      </c>
      <c r="B11" s="13" t="s">
        <v>36</v>
      </c>
      <c r="C11" s="32" t="s">
        <v>27</v>
      </c>
      <c r="D11" s="31" t="s">
        <v>31</v>
      </c>
      <c r="E11" s="8">
        <v>10</v>
      </c>
      <c r="F11" s="27">
        <v>283</v>
      </c>
      <c r="G11" s="26">
        <v>312</v>
      </c>
      <c r="H11" s="26">
        <v>478</v>
      </c>
      <c r="I11" s="14"/>
      <c r="J11" s="14"/>
      <c r="K11" s="9"/>
      <c r="L11" s="9"/>
      <c r="M11" s="9">
        <f t="shared" ref="M11" si="13">AVERAGE(F11,G11,H11,I11,J11,K11,L11)</f>
        <v>357.66666666666669</v>
      </c>
      <c r="N11" s="9">
        <f t="shared" si="0"/>
        <v>357.67</v>
      </c>
      <c r="O11" s="31">
        <f t="shared" ref="O11" si="14">COUNT(F11:L11)</f>
        <v>3</v>
      </c>
      <c r="P11" s="31">
        <f t="shared" ref="P11" si="15">STDEV(F11,G11,H11,I11,J11,K11,L11)</f>
        <v>105.21565156065586</v>
      </c>
      <c r="Q11" s="31">
        <f t="shared" si="1"/>
        <v>29.41723715582177</v>
      </c>
      <c r="R11" s="31" t="str">
        <f t="shared" si="2"/>
        <v>ОДНОРОДНЫЕ</v>
      </c>
      <c r="S11" s="9">
        <f t="shared" ref="S11" si="16">M11*E11</f>
        <v>3576.666666666667</v>
      </c>
      <c r="T11" s="10">
        <f t="shared" ref="T11" si="17">SMALL(F11:K11,1)*E11</f>
        <v>2830</v>
      </c>
    </row>
    <row r="12" spans="1:25" s="22" customFormat="1" ht="25.5" x14ac:dyDescent="0.2">
      <c r="A12" s="32">
        <v>7</v>
      </c>
      <c r="B12" s="13" t="s">
        <v>38</v>
      </c>
      <c r="C12" s="32" t="s">
        <v>27</v>
      </c>
      <c r="D12" s="31" t="s">
        <v>31</v>
      </c>
      <c r="E12" s="8">
        <v>60</v>
      </c>
      <c r="F12" s="27">
        <v>110</v>
      </c>
      <c r="G12" s="26">
        <v>161</v>
      </c>
      <c r="H12" s="26">
        <v>188</v>
      </c>
      <c r="I12" s="14"/>
      <c r="J12" s="14"/>
      <c r="K12" s="9"/>
      <c r="L12" s="9"/>
      <c r="M12" s="9">
        <f>AVERAGE(F12,G12,H12,I12,J12,K12,L12)</f>
        <v>153</v>
      </c>
      <c r="N12" s="9">
        <f t="shared" si="0"/>
        <v>153</v>
      </c>
      <c r="O12" s="31">
        <f>COUNT(F12:L12)</f>
        <v>3</v>
      </c>
      <c r="P12" s="31">
        <f>STDEV(F12,G12,H12,I12,J12,K12,L12)</f>
        <v>39.610604640676719</v>
      </c>
      <c r="Q12" s="31">
        <f t="shared" si="1"/>
        <v>25.889284078873668</v>
      </c>
      <c r="R12" s="31" t="str">
        <f t="shared" si="2"/>
        <v>ОДНОРОДНЫЕ</v>
      </c>
      <c r="S12" s="9">
        <f>M12*E12</f>
        <v>9180</v>
      </c>
      <c r="T12" s="10">
        <f>SMALL(F12:K12,1)*E12</f>
        <v>6600</v>
      </c>
    </row>
    <row r="13" spans="1:25" s="22" customFormat="1" ht="39" customHeight="1" x14ac:dyDescent="0.2">
      <c r="A13" s="44" t="s">
        <v>26</v>
      </c>
      <c r="B13" s="48"/>
      <c r="C13" s="48"/>
      <c r="D13" s="48"/>
      <c r="E13" s="48"/>
      <c r="F13" s="48"/>
      <c r="G13" s="48"/>
      <c r="H13" s="48"/>
      <c r="I13" s="48"/>
      <c r="J13" s="48"/>
      <c r="K13" s="48"/>
      <c r="L13" s="48"/>
      <c r="M13" s="48"/>
      <c r="N13" s="48"/>
      <c r="O13" s="48"/>
      <c r="P13" s="48"/>
      <c r="Q13" s="48"/>
      <c r="R13" s="49"/>
      <c r="S13" s="9">
        <f>SUM(S6:S7)</f>
        <v>10276.799999999999</v>
      </c>
      <c r="T13" s="10">
        <f>SUM(T6:T12)</f>
        <v>34414.400000000001</v>
      </c>
    </row>
    <row r="14" spans="1:25" s="22" customFormat="1" ht="39" customHeight="1" x14ac:dyDescent="0.2">
      <c r="A14" s="50"/>
      <c r="B14" s="50"/>
      <c r="C14" s="50"/>
      <c r="D14" s="50"/>
      <c r="E14" s="50"/>
      <c r="F14" s="50"/>
      <c r="G14" s="50"/>
      <c r="H14" s="50"/>
      <c r="I14" s="50"/>
      <c r="J14" s="50"/>
      <c r="K14" s="50"/>
      <c r="L14" s="50"/>
      <c r="M14" s="50"/>
      <c r="N14" s="50"/>
      <c r="O14" s="50"/>
      <c r="P14" s="50"/>
      <c r="Q14" s="50"/>
      <c r="R14" s="50"/>
      <c r="S14" s="50"/>
      <c r="T14" s="50"/>
    </row>
    <row r="15" spans="1:25" ht="32.25" customHeight="1" x14ac:dyDescent="0.25">
      <c r="A15" s="36" t="s">
        <v>21</v>
      </c>
      <c r="B15" s="36"/>
      <c r="C15" s="36"/>
      <c r="G15" s="18"/>
      <c r="H15" s="18"/>
      <c r="I15" s="18"/>
      <c r="J15" s="18"/>
      <c r="K15" s="18"/>
      <c r="L15" s="18"/>
      <c r="M15" s="18"/>
      <c r="N15" s="18"/>
      <c r="O15" s="18"/>
      <c r="P15" s="18"/>
      <c r="Q15" s="23"/>
      <c r="R15" s="35"/>
      <c r="S15" s="35"/>
      <c r="T15" s="35"/>
      <c r="U15" s="17"/>
    </row>
    <row r="16" spans="1:25" ht="13.15" customHeight="1" x14ac:dyDescent="0.25">
      <c r="A16" s="19"/>
      <c r="B16" s="19"/>
      <c r="C16" s="19"/>
      <c r="G16" s="11"/>
      <c r="H16" s="11"/>
      <c r="I16" s="11"/>
      <c r="J16" s="11"/>
      <c r="K16" s="11"/>
      <c r="L16" s="11"/>
      <c r="M16" s="11"/>
      <c r="N16" s="11"/>
      <c r="O16" s="11"/>
      <c r="Q16" s="28" t="s">
        <v>0</v>
      </c>
      <c r="R16" s="34" t="s">
        <v>15</v>
      </c>
      <c r="S16" s="34"/>
      <c r="T16" s="34"/>
      <c r="U16" s="12"/>
      <c r="V16" s="3"/>
      <c r="W16" s="3"/>
      <c r="X16" s="3"/>
      <c r="Y16" s="3"/>
    </row>
    <row r="17" spans="1:25" ht="26.25" customHeight="1" x14ac:dyDescent="0.25">
      <c r="A17" s="36" t="s">
        <v>1</v>
      </c>
      <c r="B17" s="36"/>
      <c r="C17" s="36"/>
      <c r="G17" s="11"/>
      <c r="H17" s="11"/>
      <c r="I17" s="11"/>
      <c r="J17" s="11"/>
      <c r="K17" s="11"/>
      <c r="L17" s="11"/>
      <c r="M17" s="11"/>
      <c r="N17" s="11"/>
      <c r="O17" s="11"/>
      <c r="P17" s="11"/>
      <c r="Q17" s="23"/>
      <c r="R17" s="35" t="s">
        <v>2</v>
      </c>
      <c r="S17" s="35"/>
      <c r="T17" s="35"/>
      <c r="U17" s="3"/>
      <c r="V17" s="3"/>
      <c r="W17" s="3"/>
      <c r="X17" s="3"/>
      <c r="Y17" s="3"/>
    </row>
    <row r="18" spans="1:25" ht="13.15" customHeight="1" x14ac:dyDescent="0.25">
      <c r="A18" s="20"/>
      <c r="B18" s="20"/>
      <c r="C18" s="20"/>
      <c r="G18" s="11"/>
      <c r="H18" s="11"/>
      <c r="I18" s="11"/>
      <c r="J18" s="11"/>
      <c r="K18" s="11"/>
      <c r="L18" s="11"/>
      <c r="M18" s="11"/>
      <c r="N18" s="11"/>
      <c r="O18" s="11"/>
      <c r="P18" s="11"/>
      <c r="Q18" s="28" t="s">
        <v>0</v>
      </c>
      <c r="R18" s="34" t="s">
        <v>15</v>
      </c>
      <c r="S18" s="34"/>
      <c r="T18" s="34"/>
      <c r="U18" s="3"/>
      <c r="V18" s="3"/>
      <c r="W18" s="3"/>
      <c r="X18" s="3"/>
      <c r="Y18" s="3"/>
    </row>
  </sheetData>
  <mergeCells count="31">
    <mergeCell ref="P3:P5"/>
    <mergeCell ref="Q3:Q5"/>
    <mergeCell ref="R18:T18"/>
    <mergeCell ref="A13:R13"/>
    <mergeCell ref="A14:T14"/>
    <mergeCell ref="A15:C15"/>
    <mergeCell ref="R15:T15"/>
    <mergeCell ref="R16:T16"/>
    <mergeCell ref="A17:C17"/>
    <mergeCell ref="R17:T17"/>
    <mergeCell ref="D4:E4"/>
    <mergeCell ref="L3:L4"/>
    <mergeCell ref="M3:M5"/>
    <mergeCell ref="N3:N5"/>
    <mergeCell ref="O3:O5"/>
    <mergeCell ref="P1:T1"/>
    <mergeCell ref="A2:T2"/>
    <mergeCell ref="A3:B3"/>
    <mergeCell ref="C3:E3"/>
    <mergeCell ref="F3:F4"/>
    <mergeCell ref="G3:G4"/>
    <mergeCell ref="H3:H4"/>
    <mergeCell ref="I3:I4"/>
    <mergeCell ref="J3:J4"/>
    <mergeCell ref="K3:K4"/>
    <mergeCell ref="R3:R5"/>
    <mergeCell ref="S3:S5"/>
    <mergeCell ref="T3:T5"/>
    <mergeCell ref="A4:A5"/>
    <mergeCell ref="B4:B5"/>
    <mergeCell ref="C4:C5"/>
  </mergeCells>
  <conditionalFormatting sqref="R6">
    <cfRule type="containsText" dxfId="65" priority="35" operator="containsText" text="ОДНОРОДНЫЕ">
      <formula>NOT(ISERROR(SEARCH("ОДНОРОДНЫЕ",R6)))</formula>
    </cfRule>
    <cfRule type="containsText" dxfId="64" priority="83" operator="containsText" text="НЕОДНОРОДНЫЕ">
      <formula>NOT(ISERROR(SEARCH("НЕОДНОРОДНЫЕ",R6)))</formula>
    </cfRule>
    <cfRule type="containsText" dxfId="63" priority="39" operator="containsText" text="НЕОДНОРОДНЫЕ">
      <formula>NOT(ISERROR(SEARCH("НЕОДНОРОДНЫЕ",R6)))</formula>
    </cfRule>
    <cfRule type="containsText" dxfId="62" priority="38" operator="containsText" text="ОДНОРОДНЫЕ">
      <formula>NOT(ISERROR(SEARCH("ОДНОРОДНЫЕ",R6)))</formula>
    </cfRule>
    <cfRule type="containsText" dxfId="61" priority="37" operator="containsText" text="НЕ">
      <formula>NOT(ISERROR(SEARCH("НЕ",R6)))</formula>
    </cfRule>
    <cfRule type="containsText" dxfId="60" priority="36" operator="containsText" text="НЕОДНОРОДНЫЕ">
      <formula>NOT(ISERROR(SEARCH("НЕОДНОРОДНЫЕ",R6)))</formula>
    </cfRule>
    <cfRule type="containsText" dxfId="59" priority="79" operator="containsText" text="ОДНОРОДНЫЕ">
      <formula>NOT(ISERROR(SEARCH("ОДНОРОДНЫЕ",R6)))</formula>
    </cfRule>
    <cfRule type="containsText" dxfId="58" priority="80" operator="containsText" text="НЕОДНОРОДНЫЕ">
      <formula>NOT(ISERROR(SEARCH("НЕОДНОРОДНЫЕ",R6)))</formula>
    </cfRule>
    <cfRule type="containsText" dxfId="57" priority="81" operator="containsText" text="НЕ">
      <formula>NOT(ISERROR(SEARCH("НЕ",R6)))</formula>
    </cfRule>
    <cfRule type="containsText" dxfId="56" priority="82" operator="containsText" text="ОДНОРОДНЫЕ">
      <formula>NOT(ISERROR(SEARCH("ОДНОРОДНЫЕ",R6)))</formula>
    </cfRule>
  </conditionalFormatting>
  <conditionalFormatting sqref="R6:R7">
    <cfRule type="containsText" dxfId="55" priority="78" operator="containsText" text="НЕОДНОРОДНЫЕ">
      <formula>NOT(ISERROR(SEARCH("НЕОДНОРОДНЫЕ",R6)))</formula>
    </cfRule>
    <cfRule type="containsText" dxfId="54" priority="34" operator="containsText" text="НЕОДНОРОДНЫЕ">
      <formula>NOT(ISERROR(SEARCH("НЕОДНОРОДНЫЕ",R6)))</formula>
    </cfRule>
  </conditionalFormatting>
  <conditionalFormatting sqref="R7">
    <cfRule type="containsText" dxfId="53" priority="31" operator="containsText" text="НЕОДНОРОДНЫЕ">
      <formula>NOT(ISERROR(SEARCH("НЕОДНОРОДНЫЕ",R7)))</formula>
    </cfRule>
    <cfRule type="containsText" dxfId="52" priority="30" operator="containsText" text="ОДНОРОДНЫЕ">
      <formula>NOT(ISERROR(SEARCH("ОДНОРОДНЫЕ",R7)))</formula>
    </cfRule>
    <cfRule type="containsText" dxfId="51" priority="75" operator="containsText" text="НЕОДНОРОДНЫЕ">
      <formula>NOT(ISERROR(SEARCH("НЕОДНОРОДНЫЕ",R7)))</formula>
    </cfRule>
    <cfRule type="containsText" dxfId="50" priority="33" operator="containsText" text="ОДНОРОДНЫЕ">
      <formula>NOT(ISERROR(SEARCH("ОДНОРОДНЫЕ",R7)))</formula>
    </cfRule>
    <cfRule type="containsText" dxfId="49" priority="32" operator="containsText" text="НЕ">
      <formula>NOT(ISERROR(SEARCH("НЕ",R7)))</formula>
    </cfRule>
    <cfRule type="containsText" dxfId="48" priority="74" operator="containsText" text="ОДНОРОДНЫЕ">
      <formula>NOT(ISERROR(SEARCH("ОДНОРОДНЫЕ",R7)))</formula>
    </cfRule>
    <cfRule type="containsText" dxfId="47" priority="76" operator="containsText" text="НЕ">
      <formula>NOT(ISERROR(SEARCH("НЕ",R7)))</formula>
    </cfRule>
    <cfRule type="containsText" dxfId="46" priority="77" operator="containsText" text="ОДНОРОДНЫЕ">
      <formula>NOT(ISERROR(SEARCH("ОДНОРОДНЫЕ",R7)))</formula>
    </cfRule>
  </conditionalFormatting>
  <conditionalFormatting sqref="R7:R8">
    <cfRule type="containsText" dxfId="45" priority="28" operator="containsText" text="НЕОДНОРОДНЫЕ">
      <formula>NOT(ISERROR(SEARCH("НЕОДНОРОДНЫЕ",R7)))</formula>
    </cfRule>
    <cfRule type="containsText" dxfId="44" priority="72" operator="containsText" text="НЕОДНОРОДНЫЕ">
      <formula>NOT(ISERROR(SEARCH("НЕОДНОРОДНЫЕ",R7)))</formula>
    </cfRule>
  </conditionalFormatting>
  <conditionalFormatting sqref="R8">
    <cfRule type="containsText" dxfId="43" priority="70" operator="containsText" text="НЕ">
      <formula>NOT(ISERROR(SEARCH("НЕ",R8)))</formula>
    </cfRule>
    <cfRule type="containsText" dxfId="42" priority="24" operator="containsText" text="ОДНОРОДНЫЕ">
      <formula>NOT(ISERROR(SEARCH("ОДНОРОДНЫЕ",R8)))</formula>
    </cfRule>
    <cfRule type="containsText" dxfId="41" priority="69" operator="containsText" text="НЕОДНОРОДНЫЕ">
      <formula>NOT(ISERROR(SEARCH("НЕОДНОРОДНЫЕ",R8)))</formula>
    </cfRule>
    <cfRule type="containsText" dxfId="40" priority="68" operator="containsText" text="ОДНОРОДНЫЕ">
      <formula>NOT(ISERROR(SEARCH("ОДНОРОДНЫЕ",R8)))</formula>
    </cfRule>
    <cfRule type="containsText" dxfId="39" priority="25" operator="containsText" text="НЕОДНОРОДНЫЕ">
      <formula>NOT(ISERROR(SEARCH("НЕОДНОРОДНЫЕ",R8)))</formula>
    </cfRule>
    <cfRule type="containsText" dxfId="38" priority="26" operator="containsText" text="НЕ">
      <formula>NOT(ISERROR(SEARCH("НЕ",R8)))</formula>
    </cfRule>
    <cfRule type="containsText" dxfId="37" priority="27" operator="containsText" text="ОДНОРОДНЫЕ">
      <formula>NOT(ISERROR(SEARCH("ОДНОРОДНЫЕ",R8)))</formula>
    </cfRule>
    <cfRule type="containsText" dxfId="36" priority="71" operator="containsText" text="ОДНОРОДНЫЕ">
      <formula>NOT(ISERROR(SEARCH("ОДНОРОДНЫЕ",R8)))</formula>
    </cfRule>
  </conditionalFormatting>
  <conditionalFormatting sqref="R8:R9">
    <cfRule type="containsText" dxfId="35" priority="23" operator="containsText" text="НЕОДНОРОДНЫЕ">
      <formula>NOT(ISERROR(SEARCH("НЕОДНОРОДНЫЕ",R8)))</formula>
    </cfRule>
    <cfRule type="containsText" dxfId="34" priority="67" operator="containsText" text="НЕОДНОРОДНЫЕ">
      <formula>NOT(ISERROR(SEARCH("НЕОДНОРОДНЫЕ",R8)))</formula>
    </cfRule>
  </conditionalFormatting>
  <conditionalFormatting sqref="R9">
    <cfRule type="containsText" dxfId="33" priority="63" operator="containsText" text="ОДНОРОДНЫЕ">
      <formula>NOT(ISERROR(SEARCH("ОДНОРОДНЫЕ",R9)))</formula>
    </cfRule>
    <cfRule type="containsText" dxfId="32" priority="22" operator="containsText" text="ОДНОРОДНЫЕ">
      <formula>NOT(ISERROR(SEARCH("ОДНОРОДНЫЕ",R9)))</formula>
    </cfRule>
    <cfRule type="containsText" dxfId="31" priority="21" operator="containsText" text="НЕ">
      <formula>NOT(ISERROR(SEARCH("НЕ",R9)))</formula>
    </cfRule>
    <cfRule type="containsText" dxfId="30" priority="20" operator="containsText" text="НЕОДНОРОДНЫЕ">
      <formula>NOT(ISERROR(SEARCH("НЕОДНОРОДНЫЕ",R9)))</formula>
    </cfRule>
    <cfRule type="containsText" dxfId="29" priority="65" operator="containsText" text="НЕ">
      <formula>NOT(ISERROR(SEARCH("НЕ",R9)))</formula>
    </cfRule>
    <cfRule type="containsText" dxfId="28" priority="64" operator="containsText" text="НЕОДНОРОДНЫЕ">
      <formula>NOT(ISERROR(SEARCH("НЕОДНОРОДНЫЕ",R9)))</formula>
    </cfRule>
    <cfRule type="containsText" dxfId="27" priority="19" operator="containsText" text="ОДНОРОДНЫЕ">
      <formula>NOT(ISERROR(SEARCH("ОДНОРОДНЫЕ",R9)))</formula>
    </cfRule>
    <cfRule type="containsText" dxfId="26" priority="66" operator="containsText" text="ОДНОРОДНЫЕ">
      <formula>NOT(ISERROR(SEARCH("ОДНОРОДНЫЕ",R9)))</formula>
    </cfRule>
  </conditionalFormatting>
  <conditionalFormatting sqref="R9:R10">
    <cfRule type="containsText" dxfId="25" priority="17" operator="containsText" text="НЕОДНОРОДНЫЕ">
      <formula>NOT(ISERROR(SEARCH("НЕОДНОРОДНЫЕ",R9)))</formula>
    </cfRule>
    <cfRule type="containsText" dxfId="24" priority="61" operator="containsText" text="НЕОДНОРОДНЫЕ">
      <formula>NOT(ISERROR(SEARCH("НЕОДНОРОДНЫЕ",R9)))</formula>
    </cfRule>
  </conditionalFormatting>
  <conditionalFormatting sqref="R10">
    <cfRule type="containsText" dxfId="23" priority="58" operator="containsText" text="НЕОДНОРОДНЫЕ">
      <formula>NOT(ISERROR(SEARCH("НЕОДНОРОДНЫЕ",R10)))</formula>
    </cfRule>
    <cfRule type="containsText" dxfId="22" priority="59" operator="containsText" text="НЕ">
      <formula>NOT(ISERROR(SEARCH("НЕ",R10)))</formula>
    </cfRule>
    <cfRule type="containsText" dxfId="21" priority="60" operator="containsText" text="ОДНОРОДНЫЕ">
      <formula>NOT(ISERROR(SEARCH("ОДНОРОДНЫЕ",R10)))</formula>
    </cfRule>
    <cfRule type="containsText" dxfId="20" priority="13" operator="containsText" text="ОДНОРОДНЫЕ">
      <formula>NOT(ISERROR(SEARCH("ОДНОРОДНЫЕ",R10)))</formula>
    </cfRule>
    <cfRule type="containsText" dxfId="19" priority="14" operator="containsText" text="НЕОДНОРОДНЫЕ">
      <formula>NOT(ISERROR(SEARCH("НЕОДНОРОДНЫЕ",R10)))</formula>
    </cfRule>
    <cfRule type="containsText" dxfId="18" priority="16" operator="containsText" text="ОДНОРОДНЫЕ">
      <formula>NOT(ISERROR(SEARCH("ОДНОРОДНЫЕ",R10)))</formula>
    </cfRule>
    <cfRule type="containsText" dxfId="17" priority="15" operator="containsText" text="НЕ">
      <formula>NOT(ISERROR(SEARCH("НЕ",R10)))</formula>
    </cfRule>
    <cfRule type="containsText" dxfId="16" priority="57" operator="containsText" text="ОДНОРОДНЫЕ">
      <formula>NOT(ISERROR(SEARCH("ОДНОРОДНЫЕ",R10)))</formula>
    </cfRule>
  </conditionalFormatting>
  <conditionalFormatting sqref="R10:R11">
    <cfRule type="containsText" dxfId="15" priority="56" operator="containsText" text="НЕОДНОРОДНЫЕ">
      <formula>NOT(ISERROR(SEARCH("НЕОДНОРОДНЫЕ",R10)))</formula>
    </cfRule>
  </conditionalFormatting>
  <conditionalFormatting sqref="R10:R12">
    <cfRule type="containsText" dxfId="14" priority="12" operator="containsText" text="НЕОДНОРОДНЫЕ">
      <formula>NOT(ISERROR(SEARCH("НЕОДНОРОДНЫЕ",R10)))</formula>
    </cfRule>
  </conditionalFormatting>
  <conditionalFormatting sqref="R11">
    <cfRule type="containsText" dxfId="13" priority="10" operator="containsText" text="НЕ">
      <formula>NOT(ISERROR(SEARCH("НЕ",R11)))</formula>
    </cfRule>
    <cfRule type="containsText" dxfId="12" priority="9" operator="containsText" text="НЕОДНОРОДНЫЕ">
      <formula>NOT(ISERROR(SEARCH("НЕОДНОРОДНЫЕ",R11)))</formula>
    </cfRule>
    <cfRule type="containsText" dxfId="11" priority="8" operator="containsText" text="ОДНОРОДНЫЕ">
      <formula>NOT(ISERROR(SEARCH("ОДНОРОДНЫЕ",R11)))</formula>
    </cfRule>
    <cfRule type="containsText" dxfId="10" priority="53" operator="containsText" text="НЕОДНОРОДНЫЕ">
      <formula>NOT(ISERROR(SEARCH("НЕОДНОРОДНЫЕ",R11)))</formula>
    </cfRule>
    <cfRule type="containsText" dxfId="9" priority="54" operator="containsText" text="НЕ">
      <formula>NOT(ISERROR(SEARCH("НЕ",R11)))</formula>
    </cfRule>
    <cfRule type="containsText" dxfId="8" priority="55" operator="containsText" text="ОДНОРОДНЫЕ">
      <formula>NOT(ISERROR(SEARCH("ОДНОРОДНЫЕ",R11)))</formula>
    </cfRule>
    <cfRule type="containsText" dxfId="7" priority="52" operator="containsText" text="ОДНОРОДНЫЕ">
      <formula>NOT(ISERROR(SEARCH("ОДНОРОДНЫЕ",R11)))</formula>
    </cfRule>
    <cfRule type="containsText" dxfId="6" priority="7" operator="containsText" text="НЕОДНОРОДНЫЕ">
      <formula>NOT(ISERROR(SEARCH("НЕОДНОРОДНЫЕ",R11)))</formula>
    </cfRule>
    <cfRule type="containsText" dxfId="5" priority="11" operator="containsText" text="ОДНОРОДНЫЕ">
      <formula>NOT(ISERROR(SEARCH("ОДНОРОДНЫЕ",R11)))</formula>
    </cfRule>
  </conditionalFormatting>
  <conditionalFormatting sqref="R11:R12">
    <cfRule type="containsText" dxfId="4" priority="50" operator="containsText" text="НЕОДНОРОДНЫЕ">
      <formula>NOT(ISERROR(SEARCH("НЕОДНОРОДНЫЕ",R11)))</formula>
    </cfRule>
  </conditionalFormatting>
  <conditionalFormatting sqref="R12">
    <cfRule type="containsText" dxfId="3" priority="48" operator="containsText" text="НЕ">
      <formula>NOT(ISERROR(SEARCH("НЕ",R12)))</formula>
    </cfRule>
    <cfRule type="containsText" dxfId="2" priority="49" operator="containsText" text="ОДНОРОДНЫЕ">
      <formula>NOT(ISERROR(SEARCH("ОДНОРОДНЫЕ",R12)))</formula>
    </cfRule>
    <cfRule type="containsText" dxfId="1" priority="47" operator="containsText" text="НЕОДНОРОДНЫЕ">
      <formula>NOT(ISERROR(SEARCH("НЕОДНОРОДНЫЕ",R12)))</formula>
    </cfRule>
    <cfRule type="containsText" dxfId="0" priority="46" operator="containsText" text="ОДНОРОДНЫЕ">
      <formula>NOT(ISERROR(SEARCH("ОДНОРОДНЫЕ",R12)))</formula>
    </cfRule>
  </conditionalFormatting>
  <pageMargins left="0.70866141732283472" right="0.70866141732283472" top="0.74803149606299213" bottom="0.74803149606299213" header="0.31496062992125984" footer="0.31496062992125984"/>
  <pageSetup paperSize="9" scale="6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2</vt:lpstr>
      <vt:lpstr>Лист1</vt:lpstr>
      <vt:lpstr>'2'!Область_печати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dc:creator>
  <cp:lastModifiedBy>Serviceroom</cp:lastModifiedBy>
  <cp:lastPrinted>2026-07-01T14:11:21Z</cp:lastPrinted>
  <dcterms:created xsi:type="dcterms:W3CDTF">2022-08-17T08:59:46Z</dcterms:created>
  <dcterms:modified xsi:type="dcterms:W3CDTF">2026-07-02T12:13:44Z</dcterms:modified>
</cp:coreProperties>
</file>