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закупки\2026\"/>
    </mc:Choice>
  </mc:AlternateContent>
  <xr:revisionPtr revIDLastSave="0" documentId="13_ncr:1_{BB7A0035-4511-41DF-9522-138E887D9A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L12" i="1"/>
  <c r="M12" i="1" s="1"/>
  <c r="N12" i="1" s="1"/>
  <c r="O12" i="1" s="1"/>
  <c r="J12" i="1"/>
  <c r="I12" i="1"/>
  <c r="L13" i="1"/>
  <c r="M13" i="1" s="1"/>
  <c r="N13" i="1" s="1"/>
  <c r="O13" i="1" s="1"/>
  <c r="J13" i="1"/>
  <c r="I13" i="1"/>
  <c r="L14" i="1"/>
  <c r="M14" i="1" s="1"/>
  <c r="N14" i="1" s="1"/>
  <c r="O14" i="1" s="1"/>
  <c r="J14" i="1"/>
  <c r="I14" i="1"/>
  <c r="K13" i="1" l="1"/>
  <c r="K12" i="1"/>
  <c r="K14" i="1"/>
  <c r="L15" i="1"/>
</calcChain>
</file>

<file path=xl/sharedStrings.xml><?xml version="1.0" encoding="utf-8"?>
<sst xmlns="http://schemas.openxmlformats.org/spreadsheetml/2006/main" count="36" uniqueCount="31">
  <si>
    <t>Приложение №1</t>
  </si>
  <si>
    <t>Таблица №1</t>
  </si>
  <si>
    <t>№</t>
  </si>
  <si>
    <t>Код продукции по ОКПД 2, КТРУ</t>
  </si>
  <si>
    <t>Наименование продукции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</si>
  <si>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</si>
  <si>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</si>
  <si>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</si>
  <si>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</si>
  <si>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</si>
  <si>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</si>
  <si>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</si>
  <si>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</si>
  <si>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</si>
  <si>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шт</t>
  </si>
  <si>
    <t>ИТОГО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</si>
  <si>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</si>
  <si>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</si>
  <si>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</si>
  <si>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Начальник ОКБИ и ХО майор внутренней службы</t>
  </si>
  <si>
    <t>Т.В. Нассонова</t>
  </si>
  <si>
    <t xml:space="preserve">Расчет и обоснование начальной (максимальной) цены контракта  на ремонт и техническое обслуживание оборудования и имущества продовольственной службы
для ФКУ ИК-29 ГУФСИН России по Пермскому краю.
 </t>
  </si>
  <si>
    <t>Коммерческое предложение №300 ПИ Мальцев В.В.</t>
  </si>
  <si>
    <t>Коммерческое предложение № 301 ООО "Компания МЭЛ"</t>
  </si>
  <si>
    <t>Коммерческое предложение № 302 ООО "Центр-Урал"</t>
  </si>
  <si>
    <t xml:space="preserve">Таким образом, в целях эффективного расходования бюджетных денежных средств и в рамках лимитов бюджетных обязательств, стартовая цена закупочной сессии устанавливается в размере 100000 рублей по наименьшему коммерческому предложению.
Цена контракта, заключаемого с единственным поставщиком (подрядчиком, исполнителем) будет определена в итоговом протоколе закупочной сессии (по ценовому предложению победителя, с которым будет заключен контракт в ЕАТ). В случае признания закупочной сессии не состоявшейся, контракт будет заключен с исполнителем, предложившим наименьшую цену по коммерческому предложению № 300 от 13.08.2026
</t>
  </si>
  <si>
    <t>33.12.18.000</t>
  </si>
  <si>
    <t xml:space="preserve">В соответствии со статьей 22 Федерального закона от 05.04.2013 года № 44-ФЗ "О контрактной системе в сфере закупок товаров, работ, услуг для обеспечения государственных и муниципальных нужд" (далее – Закон № 44-ФЗ) было проведено маркетинговое исследование на предмет установления начальной (максимальной) цены контракта, цены контракта, заключаемого с единственным поставщиком (подрядчиком, исполнителем) на оказание услуг по ремонту и техническому обслуживанию борудования и имущества продовольстенной службы.
Начальная (максимальная) цена контракта, цена контракта, заключаемого с единственным поставщиком (подрядчиком, исполнителем) была определена методом сопоставимых рыночных цен (анализа рынка) в соответствии с Приказом Минэкономразвития России № 567 от 02.10.2013 «Об утверждении методических рекомендации по применению методов определения (начальной) максимальной цены, цены контракта, заключаемого с единственным поставщиком (подрядчиком, исполнителем)».
Для определения начальной (максимальной) цены контракта, цены контракта, заключаемого с единственным поставщиком (подрядчиком, исполнителем) были использованы следующие ценовые предложения:
</t>
  </si>
  <si>
    <t xml:space="preserve">Ремонт холодильной камеры 6 м3
</t>
  </si>
  <si>
    <t xml:space="preserve">Ремонт холодильного шкафа
</t>
  </si>
  <si>
    <t xml:space="preserve">Ремонт холодильной камеры КХН-24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</si>
</sst>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9">
    <xf numFmtId="0" fontId="0" fillId="0" borderId="0" xfId="0"/>
    <xf numFmtId="0" fontId="0" fillId="2" borderId="0" xfId="0" applyFill="1"/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/>
    </xf>
    <xf numFmtId="2" fontId="12" fillId="2" borderId="7" xfId="0" applyNumberFormat="1" applyFont="1" applyFill="1" applyBorder="1" applyAlignment="1">
      <alignment horizontal="center" vertical="center"/>
    </xf>
    <xf numFmtId="2" fontId="6" fillId="2" borderId="0" xfId="2" applyNumberFormat="1" applyFont="1" applyFill="1"/>
    <xf numFmtId="0" fontId="6" fillId="2" borderId="0" xfId="2" applyFont="1" applyFill="1"/>
    <xf numFmtId="0" fontId="11" fillId="2" borderId="0" xfId="0" applyFont="1" applyFill="1"/>
    <xf numFmtId="164" fontId="9" fillId="2" borderId="5" xfId="0" applyNumberFormat="1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textRotation="90" wrapText="1"/>
    </xf>
    <xf numFmtId="0" fontId="13" fillId="2" borderId="7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2" fontId="9" fillId="2" borderId="7" xfId="0" applyNumberFormat="1" applyFont="1" applyFill="1" applyBorder="1" applyAlignment="1">
      <alignment horizontal="center" vertical="top" wrapText="1"/>
    </xf>
    <xf numFmtId="0" fontId="10" fillId="2" borderId="0" xfId="0" applyFont="1" applyFill="1"/>
    <xf numFmtId="0" fontId="19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19" fillId="2" borderId="7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top" textRotation="90" wrapText="1"/>
    </xf>
    <xf numFmtId="0" fontId="20" fillId="2" borderId="0" xfId="0" applyFont="1" applyFill="1"/>
    <xf numFmtId="0" fontId="10" fillId="2" borderId="0" xfId="0" applyFont="1" applyFill="1" applyAlignment="1">
      <alignment wrapText="1"/>
    </xf>
    <xf numFmtId="164" fontId="8" fillId="2" borderId="0" xfId="2" applyNumberFormat="1" applyFont="1" applyFill="1" applyAlignment="1">
      <alignment vertical="top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textRotation="90" wrapText="1"/>
    </xf>
    <xf numFmtId="164" fontId="9" fillId="2" borderId="0" xfId="0" applyNumberFormat="1" applyFont="1" applyFill="1" applyAlignment="1">
      <alignment horizontal="left" vertical="top" wrapText="1"/>
    </xf>
    <xf numFmtId="164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textRotation="90" wrapText="1"/>
    </xf>
    <xf numFmtId="0" fontId="23" fillId="0" borderId="7" xfId="0" applyFont="1" applyBorder="1" applyAlignment="1">
      <alignment horizontal="center" vertical="center" textRotation="90" wrapText="1"/>
    </xf>
    <xf numFmtId="0" fontId="6" fillId="2" borderId="0" xfId="2" applyFont="1" applyFill="1" applyAlignment="1">
      <alignment horizontal="left" wrapText="1"/>
    </xf>
    <xf numFmtId="2" fontId="9" fillId="2" borderId="3" xfId="0" applyNumberFormat="1" applyFont="1" applyFill="1" applyBorder="1" applyAlignment="1">
      <alignment horizontal="center" vertical="top" wrapText="1"/>
    </xf>
    <xf numFmtId="2" fontId="9" fillId="2" borderId="4" xfId="0" applyNumberFormat="1" applyFont="1" applyFill="1" applyBorder="1" applyAlignment="1">
      <alignment horizontal="center" vertical="top" wrapText="1"/>
    </xf>
    <xf numFmtId="2" fontId="9" fillId="2" borderId="5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20" fillId="2" borderId="0" xfId="0" applyFont="1" applyFill="1" applyAlignment="1">
      <alignment horizontal="left" wrapText="1"/>
    </xf>
    <xf numFmtId="164" fontId="21" fillId="2" borderId="0" xfId="2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5" fillId="2" borderId="0" xfId="1" applyFont="1" applyFill="1" applyAlignment="1">
      <alignment horizontal="center" vertical="center" wrapText="1"/>
    </xf>
    <xf numFmtId="0" fontId="0" fillId="2" borderId="0" xfId="0" applyFill="1"/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textRotation="90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43469</xdr:colOff>
      <xdr:row>9</xdr:row>
      <xdr:rowOff>2109527</xdr:rowOff>
    </xdr:from>
    <xdr:to>
      <xdr:col>10</xdr:col>
      <xdr:colOff>773084</xdr:colOff>
      <xdr:row>9</xdr:row>
      <xdr:rowOff>2581967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7AAEF0D0-C161-426B-91DD-3BE55C17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53794" y="4576502"/>
          <a:ext cx="729615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114299</xdr:colOff>
      <xdr:row>9</xdr:row>
      <xdr:rowOff>1441566</xdr:rowOff>
    </xdr:from>
    <xdr:to>
      <xdr:col>9</xdr:col>
      <xdr:colOff>676100</xdr:colOff>
      <xdr:row>9</xdr:row>
      <xdr:rowOff>1809643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88895A63-E721-4077-8D79-621C35FF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848349" y="3908541"/>
          <a:ext cx="561801" cy="3680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81222</xdr:colOff>
      <xdr:row>9</xdr:row>
      <xdr:rowOff>4051935</xdr:rowOff>
    </xdr:from>
    <xdr:to>
      <xdr:col>11</xdr:col>
      <xdr:colOff>1209675</xdr:colOff>
      <xdr:row>9</xdr:row>
      <xdr:rowOff>4366422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E55A8152-C548-440E-9417-63682E19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7405947" y="6518910"/>
          <a:ext cx="1128453" cy="314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11</xdr:col>
      <xdr:colOff>160020</xdr:colOff>
      <xdr:row>9</xdr:row>
      <xdr:rowOff>1455420</xdr:rowOff>
    </xdr:from>
    <xdr:to>
      <xdr:col>11</xdr:col>
      <xdr:colOff>327660</xdr:colOff>
      <xdr:row>9</xdr:row>
      <xdr:rowOff>1676400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id="{F0D0258B-8219-427C-93AB-9D336AE0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0008870" y="4684395"/>
          <a:ext cx="167640" cy="220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"/>
  <sheetViews>
    <sheetView tabSelected="1" topLeftCell="A10" zoomScaleNormal="100" workbookViewId="0">
      <selection activeCell="A17" sqref="A17:N17"/>
    </sheetView>
  </sheetViews>
  <sheetFormatPr defaultRowHeight="15" x14ac:dyDescent="0.25"/>
  <cols>
    <col min="1" max="1" width="5" style="1" customWidth="1"/>
    <col min="2" max="2" width="7" style="14" customWidth="1"/>
    <col min="3" max="3" width="24.7109375" style="1" customWidth="1"/>
    <col min="4" max="4" width="6.5703125" style="1" customWidth="1"/>
    <col min="5" max="5" width="5.7109375" style="1" customWidth="1"/>
    <col min="6" max="8" width="14.140625" style="1" customWidth="1"/>
    <col min="9" max="9" width="9.28515625" style="1" customWidth="1"/>
    <col min="10" max="10" width="9.5703125" style="1" customWidth="1"/>
    <col min="11" max="11" width="11.42578125" style="1" customWidth="1"/>
    <col min="12" max="14" width="13.140625" style="1" customWidth="1"/>
    <col min="15" max="15" width="14.140625" style="1" customWidth="1"/>
    <col min="16" max="16384" width="9.140625" style="1"/>
  </cols>
  <sheetData>
    <row r="1" spans="1:15" ht="18.75" x14ac:dyDescent="0.3">
      <c r="N1" s="52" t="s">
        <v>0</v>
      </c>
      <c r="O1" s="52"/>
    </row>
    <row r="2" spans="1:15" ht="18.75" customHeight="1" x14ac:dyDescent="0.25">
      <c r="B2" s="16"/>
      <c r="L2" s="68"/>
      <c r="M2" s="68"/>
      <c r="N2" s="68"/>
      <c r="O2" s="68"/>
    </row>
    <row r="3" spans="1:15" ht="46.5" customHeight="1" x14ac:dyDescent="0.25">
      <c r="A3" s="53" t="s">
        <v>21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3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.5" customHeight="1" x14ac:dyDescent="0.25">
      <c r="A5" s="55" t="s">
        <v>27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24" customHeight="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ht="78.75" customHeight="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</row>
    <row r="8" spans="1:15" ht="15.75" customHeight="1" x14ac:dyDescent="0.25">
      <c r="A8" s="57" t="s">
        <v>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</row>
    <row r="9" spans="1:15" ht="43.5" customHeight="1" x14ac:dyDescent="0.25">
      <c r="A9" s="58" t="s">
        <v>2</v>
      </c>
      <c r="B9" s="60" t="s">
        <v>3</v>
      </c>
      <c r="C9" s="61" t="s">
        <v>4</v>
      </c>
      <c r="D9" s="63" t="s">
        <v>5</v>
      </c>
      <c r="E9" s="63" t="s">
        <v>6</v>
      </c>
      <c r="F9" s="65" t="s">
        <v>7</v>
      </c>
      <c r="G9" s="66"/>
      <c r="H9" s="67"/>
      <c r="I9" s="44" t="s">
        <v>8</v>
      </c>
      <c r="J9" s="45"/>
      <c r="K9" s="46"/>
      <c r="L9" s="47" t="s">
        <v>9</v>
      </c>
      <c r="M9" s="48"/>
      <c r="N9" s="48"/>
      <c r="O9" s="49"/>
    </row>
    <row r="10" spans="1:15" ht="275.25" customHeight="1" x14ac:dyDescent="0.25">
      <c r="A10" s="59"/>
      <c r="B10" s="60"/>
      <c r="C10" s="62"/>
      <c r="D10" s="64"/>
      <c r="E10" s="64"/>
      <c r="F10" s="17" t="s">
        <v>22</v>
      </c>
      <c r="G10" s="17" t="s">
        <v>23</v>
      </c>
      <c r="H10" s="17" t="s">
        <v>24</v>
      </c>
      <c r="I10" s="18" t="s">
        <v>16</v>
      </c>
      <c r="J10" s="18" t="s">
        <v>10</v>
      </c>
      <c r="K10" s="18" t="s">
        <v>17</v>
      </c>
      <c r="L10" s="19" t="s">
        <v>18</v>
      </c>
      <c r="M10" s="20" t="s">
        <v>11</v>
      </c>
      <c r="N10" s="18" t="s">
        <v>12</v>
      </c>
      <c r="O10" s="18" t="s">
        <v>13</v>
      </c>
    </row>
    <row r="11" spans="1:15" ht="18.75" x14ac:dyDescent="0.25">
      <c r="A11" s="2">
        <v>1</v>
      </c>
      <c r="B11" s="15">
        <v>2</v>
      </c>
      <c r="C11" s="3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4">
        <v>11</v>
      </c>
      <c r="L11" s="4">
        <v>12</v>
      </c>
      <c r="M11" s="4">
        <v>13</v>
      </c>
      <c r="N11" s="4">
        <v>14</v>
      </c>
      <c r="O11" s="4">
        <v>15</v>
      </c>
    </row>
    <row r="12" spans="1:15" ht="31.5" customHeight="1" x14ac:dyDescent="0.25">
      <c r="A12" s="2">
        <v>1</v>
      </c>
      <c r="B12" s="41" t="s">
        <v>26</v>
      </c>
      <c r="C12" s="22" t="s">
        <v>28</v>
      </c>
      <c r="D12" s="23" t="s">
        <v>14</v>
      </c>
      <c r="E12" s="24">
        <v>1</v>
      </c>
      <c r="F12" s="25">
        <v>62635</v>
      </c>
      <c r="G12" s="25">
        <v>64010</v>
      </c>
      <c r="H12" s="25">
        <v>63150</v>
      </c>
      <c r="I12" s="26">
        <f t="shared" ref="I12" si="0">AVERAGE(F12:H12)</f>
        <v>63265</v>
      </c>
      <c r="J12" s="27">
        <f t="shared" ref="J12" si="1">SQRT(VAR(F12:H12))</f>
        <v>694.67618355605077</v>
      </c>
      <c r="K12" s="27">
        <f t="shared" ref="K12" si="2">J12/I12*100</f>
        <v>1.0980418613072802</v>
      </c>
      <c r="L12" s="7">
        <f t="shared" ref="L12" si="3">E12*SUM(F12:H12)/COLUMNS(F12:H12)</f>
        <v>63265</v>
      </c>
      <c r="M12" s="7">
        <f t="shared" ref="M12" si="4">L12/E12</f>
        <v>63265</v>
      </c>
      <c r="N12" s="7">
        <f t="shared" ref="N12" si="5">ROUND(M12,2)</f>
        <v>63265</v>
      </c>
      <c r="O12" s="7">
        <f t="shared" ref="O12" si="6">N12*E12</f>
        <v>63265</v>
      </c>
    </row>
    <row r="13" spans="1:15" ht="30" customHeight="1" x14ac:dyDescent="0.25">
      <c r="A13" s="2">
        <v>2</v>
      </c>
      <c r="B13" s="42" t="s">
        <v>26</v>
      </c>
      <c r="C13" s="22" t="s">
        <v>29</v>
      </c>
      <c r="D13" s="23" t="s">
        <v>14</v>
      </c>
      <c r="E13" s="24">
        <v>1</v>
      </c>
      <c r="F13" s="25">
        <v>17745</v>
      </c>
      <c r="G13" s="25">
        <v>18680</v>
      </c>
      <c r="H13" s="25">
        <v>18120</v>
      </c>
      <c r="I13" s="26">
        <f t="shared" ref="I13" si="7">AVERAGE(F13:H13)</f>
        <v>18181.666666666668</v>
      </c>
      <c r="J13" s="27">
        <f t="shared" ref="J13" si="8">SQRT(VAR(F13:H13))</f>
        <v>470.54046938954502</v>
      </c>
      <c r="K13" s="27">
        <f t="shared" ref="K13" si="9">J13/I13*100</f>
        <v>2.5879941482603996</v>
      </c>
      <c r="L13" s="7">
        <f t="shared" ref="L13" si="10">E13*SUM(F13:H13)/COLUMNS(F13:H13)</f>
        <v>18181.666666666668</v>
      </c>
      <c r="M13" s="7">
        <f t="shared" ref="M13" si="11">L13/E13</f>
        <v>18181.666666666668</v>
      </c>
      <c r="N13" s="7">
        <f t="shared" ref="N13" si="12">ROUND(M13,2)</f>
        <v>18181.669999999998</v>
      </c>
      <c r="O13" s="7">
        <f t="shared" ref="O13" si="13">N13*E13</f>
        <v>18181.669999999998</v>
      </c>
    </row>
    <row r="14" spans="1:15" ht="30" customHeight="1" x14ac:dyDescent="0.25">
      <c r="A14" s="2">
        <v>3</v>
      </c>
      <c r="B14" s="41" t="s">
        <v>26</v>
      </c>
      <c r="C14" s="22" t="s">
        <v>30</v>
      </c>
      <c r="D14" s="23" t="s">
        <v>14</v>
      </c>
      <c r="E14" s="24">
        <v>1</v>
      </c>
      <c r="F14" s="25">
        <v>19620</v>
      </c>
      <c r="G14" s="25">
        <v>20630</v>
      </c>
      <c r="H14" s="25">
        <v>19920</v>
      </c>
      <c r="I14" s="26">
        <f t="shared" ref="I14" si="14">AVERAGE(F14:H14)</f>
        <v>20056.666666666668</v>
      </c>
      <c r="J14" s="27">
        <f t="shared" ref="J14" si="15">SQRT(VAR(F14:H14))</f>
        <v>518.68423277880095</v>
      </c>
      <c r="K14" s="27">
        <f t="shared" ref="K14" si="16">J14/I14*100</f>
        <v>2.586093897850096</v>
      </c>
      <c r="L14" s="7">
        <f t="shared" ref="L14" si="17">E14*SUM(F14:H14)/COLUMNS(F14:H14)</f>
        <v>20056.666666666668</v>
      </c>
      <c r="M14" s="7">
        <f t="shared" ref="M14" si="18">L14/E14</f>
        <v>20056.666666666668</v>
      </c>
      <c r="N14" s="7">
        <f t="shared" ref="N14" si="19">ROUND(M14,2)</f>
        <v>20056.669999999998</v>
      </c>
      <c r="O14" s="7">
        <f t="shared" ref="O14" si="20">N14*E14</f>
        <v>20056.669999999998</v>
      </c>
    </row>
    <row r="15" spans="1:15" ht="25.5" customHeight="1" x14ac:dyDescent="0.25">
      <c r="A15" s="2"/>
      <c r="B15" s="28"/>
      <c r="C15" s="13" t="s">
        <v>15</v>
      </c>
      <c r="D15" s="5" t="s">
        <v>14</v>
      </c>
      <c r="E15" s="6"/>
      <c r="F15" s="7"/>
      <c r="G15" s="7"/>
      <c r="H15" s="7"/>
      <c r="I15" s="7"/>
      <c r="J15" s="8"/>
      <c r="K15" s="9"/>
      <c r="L15" s="7">
        <f>SUM(L1:L14)</f>
        <v>101515.33333333334</v>
      </c>
      <c r="M15" s="7"/>
      <c r="N15" s="7"/>
      <c r="O15" s="7">
        <f>SUM(O12:O14)</f>
        <v>101503.34</v>
      </c>
    </row>
    <row r="16" spans="1:15" ht="21" customHeight="1" x14ac:dyDescent="0.25">
      <c r="A16" s="32"/>
      <c r="B16" s="33"/>
      <c r="C16" s="34"/>
      <c r="D16" s="35"/>
      <c r="E16" s="36"/>
      <c r="F16" s="37"/>
      <c r="G16" s="37"/>
      <c r="H16" s="37"/>
      <c r="I16" s="37"/>
      <c r="J16" s="38"/>
      <c r="K16" s="39"/>
      <c r="L16" s="37"/>
      <c r="M16" s="37"/>
      <c r="N16" s="37"/>
      <c r="O16" s="40"/>
    </row>
    <row r="17" spans="1:16" ht="63.75" customHeight="1" x14ac:dyDescent="0.25">
      <c r="A17" s="51" t="s">
        <v>25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31"/>
    </row>
    <row r="18" spans="1:16" ht="12" customHeight="1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6" ht="23.25" hidden="1" customHeight="1" x14ac:dyDescent="0.3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10"/>
      <c r="N19" s="11"/>
      <c r="O19" s="11"/>
      <c r="P19" s="21"/>
    </row>
    <row r="20" spans="1:16" ht="18.75" x14ac:dyDescent="0.3">
      <c r="A20" s="30"/>
      <c r="B20" s="30"/>
      <c r="C20" s="30"/>
      <c r="D20" s="30"/>
      <c r="E20" s="30"/>
      <c r="F20" s="30"/>
      <c r="G20" s="30"/>
      <c r="H20" s="30"/>
      <c r="I20" s="12"/>
      <c r="J20" s="12"/>
      <c r="K20" s="12"/>
      <c r="L20" s="12"/>
      <c r="M20" s="12"/>
    </row>
    <row r="21" spans="1:16" ht="18.75" x14ac:dyDescent="0.3">
      <c r="A21" s="50" t="s">
        <v>19</v>
      </c>
      <c r="B21" s="50"/>
      <c r="C21" s="50"/>
      <c r="D21" s="50"/>
      <c r="E21" s="50"/>
      <c r="F21" s="50"/>
      <c r="G21" s="50"/>
      <c r="H21" s="50"/>
      <c r="I21" s="50"/>
      <c r="J21" s="50"/>
      <c r="K21" s="12"/>
      <c r="L21" s="29"/>
      <c r="M21" s="21"/>
      <c r="N21" s="29" t="s">
        <v>20</v>
      </c>
      <c r="O21" s="21"/>
    </row>
    <row r="22" spans="1:16" x14ac:dyDescent="0.25">
      <c r="B22" s="16"/>
    </row>
    <row r="23" spans="1:16" x14ac:dyDescent="0.25">
      <c r="B23" s="16"/>
    </row>
    <row r="24" spans="1:16" x14ac:dyDescent="0.25">
      <c r="B24" s="16"/>
    </row>
    <row r="25" spans="1:16" x14ac:dyDescent="0.25">
      <c r="B25" s="16"/>
    </row>
    <row r="26" spans="1:16" x14ac:dyDescent="0.25">
      <c r="B26" s="16"/>
    </row>
    <row r="27" spans="1:16" x14ac:dyDescent="0.25">
      <c r="B27" s="16"/>
    </row>
    <row r="28" spans="1:16" x14ac:dyDescent="0.25">
      <c r="B28" s="16"/>
    </row>
    <row r="29" spans="1:16" x14ac:dyDescent="0.25">
      <c r="B29" s="16"/>
    </row>
    <row r="30" spans="1:16" x14ac:dyDescent="0.25">
      <c r="B30" s="16"/>
    </row>
    <row r="31" spans="1:16" x14ac:dyDescent="0.25">
      <c r="B31" s="16"/>
    </row>
    <row r="32" spans="1:16" x14ac:dyDescent="0.25">
      <c r="B32" s="16"/>
    </row>
    <row r="33" spans="2:2" x14ac:dyDescent="0.25">
      <c r="B33" s="16"/>
    </row>
    <row r="34" spans="2:2" x14ac:dyDescent="0.25">
      <c r="B34" s="16"/>
    </row>
    <row r="35" spans="2:2" x14ac:dyDescent="0.25">
      <c r="B35" s="16"/>
    </row>
    <row r="36" spans="2:2" x14ac:dyDescent="0.25">
      <c r="B36" s="16"/>
    </row>
    <row r="37" spans="2:2" x14ac:dyDescent="0.25">
      <c r="B37" s="16"/>
    </row>
    <row r="38" spans="2:2" x14ac:dyDescent="0.25">
      <c r="B38" s="16"/>
    </row>
    <row r="39" spans="2:2" x14ac:dyDescent="0.25">
      <c r="B39" s="16"/>
    </row>
    <row r="40" spans="2:2" x14ac:dyDescent="0.25">
      <c r="B40" s="16"/>
    </row>
    <row r="41" spans="2:2" x14ac:dyDescent="0.25">
      <c r="B41" s="16"/>
    </row>
    <row r="42" spans="2:2" x14ac:dyDescent="0.25">
      <c r="B42" s="16"/>
    </row>
    <row r="43" spans="2:2" x14ac:dyDescent="0.25">
      <c r="B43" s="16"/>
    </row>
    <row r="44" spans="2:2" x14ac:dyDescent="0.25">
      <c r="B44" s="16"/>
    </row>
    <row r="45" spans="2:2" x14ac:dyDescent="0.25">
      <c r="B45" s="16"/>
    </row>
    <row r="46" spans="2:2" x14ac:dyDescent="0.25">
      <c r="B46" s="16"/>
    </row>
    <row r="47" spans="2:2" x14ac:dyDescent="0.25">
      <c r="B47" s="16"/>
    </row>
    <row r="48" spans="2:2" x14ac:dyDescent="0.25">
      <c r="B48" s="16"/>
    </row>
    <row r="49" spans="2:2" x14ac:dyDescent="0.25">
      <c r="B49" s="16"/>
    </row>
    <row r="50" spans="2:2" x14ac:dyDescent="0.25">
      <c r="B50" s="16"/>
    </row>
    <row r="51" spans="2:2" x14ac:dyDescent="0.25">
      <c r="B51" s="16"/>
    </row>
    <row r="52" spans="2:2" x14ac:dyDescent="0.25">
      <c r="B52" s="16"/>
    </row>
    <row r="53" spans="2:2" x14ac:dyDescent="0.25">
      <c r="B53" s="16"/>
    </row>
    <row r="54" spans="2:2" x14ac:dyDescent="0.25">
      <c r="B54" s="16"/>
    </row>
    <row r="55" spans="2:2" x14ac:dyDescent="0.25">
      <c r="B55" s="16"/>
    </row>
    <row r="56" spans="2:2" x14ac:dyDescent="0.25">
      <c r="B56" s="16"/>
    </row>
    <row r="57" spans="2:2" x14ac:dyDescent="0.25">
      <c r="B57" s="16"/>
    </row>
    <row r="58" spans="2:2" x14ac:dyDescent="0.25">
      <c r="B58" s="16"/>
    </row>
    <row r="59" spans="2:2" x14ac:dyDescent="0.25">
      <c r="B59" s="16"/>
    </row>
    <row r="60" spans="2:2" x14ac:dyDescent="0.25">
      <c r="B60" s="16"/>
    </row>
    <row r="61" spans="2:2" x14ac:dyDescent="0.25">
      <c r="B61" s="16"/>
    </row>
    <row r="62" spans="2:2" x14ac:dyDescent="0.25">
      <c r="B62" s="16"/>
    </row>
    <row r="63" spans="2:2" x14ac:dyDescent="0.25">
      <c r="B63" s="16"/>
    </row>
    <row r="64" spans="2:2" x14ac:dyDescent="0.25">
      <c r="B64" s="16"/>
    </row>
    <row r="65" spans="2:2" x14ac:dyDescent="0.25">
      <c r="B65" s="16"/>
    </row>
    <row r="66" spans="2:2" x14ac:dyDescent="0.25">
      <c r="B66" s="16"/>
    </row>
    <row r="67" spans="2:2" x14ac:dyDescent="0.25">
      <c r="B67" s="16"/>
    </row>
    <row r="68" spans="2:2" x14ac:dyDescent="0.25">
      <c r="B68" s="16"/>
    </row>
    <row r="69" spans="2:2" x14ac:dyDescent="0.25">
      <c r="B69" s="16"/>
    </row>
    <row r="70" spans="2:2" x14ac:dyDescent="0.25">
      <c r="B70" s="16"/>
    </row>
    <row r="71" spans="2:2" x14ac:dyDescent="0.25">
      <c r="B71" s="16"/>
    </row>
    <row r="72" spans="2:2" x14ac:dyDescent="0.25">
      <c r="B72" s="16"/>
    </row>
    <row r="73" spans="2:2" x14ac:dyDescent="0.25">
      <c r="B73" s="16"/>
    </row>
    <row r="74" spans="2:2" x14ac:dyDescent="0.25">
      <c r="B74" s="16"/>
    </row>
    <row r="75" spans="2:2" x14ac:dyDescent="0.25">
      <c r="B75" s="16"/>
    </row>
    <row r="76" spans="2:2" x14ac:dyDescent="0.25">
      <c r="B76" s="16"/>
    </row>
    <row r="77" spans="2:2" x14ac:dyDescent="0.25">
      <c r="B77" s="16"/>
    </row>
    <row r="78" spans="2:2" x14ac:dyDescent="0.25">
      <c r="B78" s="16"/>
    </row>
    <row r="79" spans="2:2" x14ac:dyDescent="0.25">
      <c r="B79" s="16"/>
    </row>
    <row r="80" spans="2:2" x14ac:dyDescent="0.25">
      <c r="B80" s="16"/>
    </row>
    <row r="81" spans="2:2" x14ac:dyDescent="0.25">
      <c r="B81" s="16"/>
    </row>
    <row r="82" spans="2:2" x14ac:dyDescent="0.25">
      <c r="B82" s="16"/>
    </row>
    <row r="83" spans="2:2" x14ac:dyDescent="0.25">
      <c r="B83" s="16"/>
    </row>
    <row r="84" spans="2:2" x14ac:dyDescent="0.25">
      <c r="B84" s="16"/>
    </row>
    <row r="85" spans="2:2" x14ac:dyDescent="0.25">
      <c r="B85" s="16"/>
    </row>
    <row r="86" spans="2:2" x14ac:dyDescent="0.25">
      <c r="B86" s="16"/>
    </row>
    <row r="87" spans="2:2" x14ac:dyDescent="0.25">
      <c r="B87" s="16"/>
    </row>
    <row r="88" spans="2:2" x14ac:dyDescent="0.25">
      <c r="B88" s="16"/>
    </row>
    <row r="89" spans="2:2" x14ac:dyDescent="0.25">
      <c r="B89" s="16"/>
    </row>
    <row r="90" spans="2:2" x14ac:dyDescent="0.25">
      <c r="B90" s="16"/>
    </row>
    <row r="91" spans="2:2" x14ac:dyDescent="0.25">
      <c r="B91" s="16"/>
    </row>
    <row r="92" spans="2:2" x14ac:dyDescent="0.25">
      <c r="B92" s="16"/>
    </row>
    <row r="93" spans="2:2" x14ac:dyDescent="0.25">
      <c r="B93" s="16"/>
    </row>
    <row r="94" spans="2:2" x14ac:dyDescent="0.25">
      <c r="B94" s="16"/>
    </row>
    <row r="95" spans="2:2" x14ac:dyDescent="0.25">
      <c r="B95" s="16"/>
    </row>
    <row r="96" spans="2:2" x14ac:dyDescent="0.25">
      <c r="B96" s="16"/>
    </row>
    <row r="97" spans="2:2" x14ac:dyDescent="0.25">
      <c r="B97" s="16"/>
    </row>
    <row r="98" spans="2:2" x14ac:dyDescent="0.25">
      <c r="B98" s="16"/>
    </row>
    <row r="99" spans="2:2" x14ac:dyDescent="0.25">
      <c r="B99" s="16"/>
    </row>
    <row r="100" spans="2:2" x14ac:dyDescent="0.25">
      <c r="B100" s="16"/>
    </row>
    <row r="101" spans="2:2" x14ac:dyDescent="0.25">
      <c r="B101" s="16"/>
    </row>
    <row r="102" spans="2:2" x14ac:dyDescent="0.25">
      <c r="B102" s="16"/>
    </row>
    <row r="103" spans="2:2" x14ac:dyDescent="0.25">
      <c r="B103" s="16"/>
    </row>
    <row r="104" spans="2:2" x14ac:dyDescent="0.25">
      <c r="B104" s="16"/>
    </row>
    <row r="105" spans="2:2" x14ac:dyDescent="0.25">
      <c r="B105" s="16"/>
    </row>
    <row r="106" spans="2:2" x14ac:dyDescent="0.25">
      <c r="B106" s="16"/>
    </row>
    <row r="107" spans="2:2" x14ac:dyDescent="0.25">
      <c r="B107" s="16"/>
    </row>
    <row r="108" spans="2:2" x14ac:dyDescent="0.25">
      <c r="B108" s="16"/>
    </row>
    <row r="109" spans="2:2" x14ac:dyDescent="0.25">
      <c r="B109" s="16"/>
    </row>
    <row r="110" spans="2:2" x14ac:dyDescent="0.25">
      <c r="B110" s="16"/>
    </row>
  </sheetData>
  <mergeCells count="16">
    <mergeCell ref="N1:O1"/>
    <mergeCell ref="A3:O4"/>
    <mergeCell ref="A5:O7"/>
    <mergeCell ref="A8:O8"/>
    <mergeCell ref="A9:A10"/>
    <mergeCell ref="B9:B10"/>
    <mergeCell ref="C9:C10"/>
    <mergeCell ref="D9:D10"/>
    <mergeCell ref="E9:E10"/>
    <mergeCell ref="F9:H9"/>
    <mergeCell ref="L2:O2"/>
    <mergeCell ref="A19:L19"/>
    <mergeCell ref="I9:K9"/>
    <mergeCell ref="L9:O9"/>
    <mergeCell ref="A21:J21"/>
    <mergeCell ref="A17:N17"/>
  </mergeCells>
  <phoneticPr fontId="14" type="noConversion"/>
  <conditionalFormatting sqref="K15:K16">
    <cfRule type="cellIs" dxfId="0" priority="1" operator="greaterThan">
      <formula>33</formula>
    </cfRule>
  </conditionalFormatting>
  <pageMargins left="0.31496062992125984" right="0.31496062992125984" top="0.35433070866141736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2026-08-26T07:07:59Z</cp:lastPrinted>
  <dcterms:created xsi:type="dcterms:W3CDTF">2015-06-05T18:17:20Z</dcterms:created>
  <dcterms:modified xsi:type="dcterms:W3CDTF">2026-08-26T07:08:34Z</dcterms:modified>
</cp:coreProperties>
</file>