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РИША\Desktop\Сад\2026\Хоз. товары и бытовая химия\"/>
    </mc:Choice>
  </mc:AlternateContent>
  <bookViews>
    <workbookView xWindow="0" yWindow="0" windowWidth="17895" windowHeight="11010"/>
  </bookViews>
  <sheets>
    <sheet name="Анализ рынка (базовый)" sheetId="3" r:id="rId1"/>
  </sheets>
  <definedNames>
    <definedName name="_xlnm.Print_Area" localSheetId="0">'Анализ рынка (базовый)'!$A$1:$O$32</definedName>
  </definedNames>
  <calcPr calcId="152511" fullPrecision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3" l="1"/>
  <c r="K10" i="3" s="1"/>
  <c r="I10" i="3"/>
  <c r="J10" i="3" s="1"/>
  <c r="H11" i="3"/>
  <c r="K11" i="3" s="1"/>
  <c r="I11" i="3"/>
  <c r="H12" i="3"/>
  <c r="K12" i="3" s="1"/>
  <c r="I12" i="3"/>
  <c r="J12" i="3" s="1"/>
  <c r="H13" i="3"/>
  <c r="K13" i="3" s="1"/>
  <c r="I13" i="3"/>
  <c r="H14" i="3"/>
  <c r="K14" i="3" s="1"/>
  <c r="I14" i="3"/>
  <c r="H15" i="3"/>
  <c r="K15" i="3" s="1"/>
  <c r="I15" i="3"/>
  <c r="H16" i="3"/>
  <c r="K16" i="3" s="1"/>
  <c r="I16" i="3"/>
  <c r="J16" i="3" s="1"/>
  <c r="H17" i="3"/>
  <c r="K17" i="3" s="1"/>
  <c r="I17" i="3"/>
  <c r="H18" i="3"/>
  <c r="K18" i="3" s="1"/>
  <c r="I18" i="3"/>
  <c r="J18" i="3" s="1"/>
  <c r="H19" i="3"/>
  <c r="K19" i="3" s="1"/>
  <c r="I19" i="3"/>
  <c r="H20" i="3"/>
  <c r="K20" i="3" s="1"/>
  <c r="I20" i="3"/>
  <c r="J20" i="3" l="1"/>
  <c r="J11" i="3"/>
  <c r="J19" i="3"/>
  <c r="J17" i="3"/>
  <c r="J15" i="3"/>
  <c r="J14" i="3"/>
  <c r="J13" i="3"/>
  <c r="I9" i="3"/>
  <c r="H9" i="3"/>
  <c r="K9" i="3" s="1"/>
  <c r="J9" i="3" l="1"/>
  <c r="H21" i="3"/>
  <c r="K21" i="3" s="1"/>
  <c r="I21" i="3"/>
  <c r="J21" i="3" l="1"/>
  <c r="I8" i="3"/>
  <c r="H8" i="3"/>
  <c r="K8" i="3" s="1"/>
  <c r="K22" i="3" s="1"/>
  <c r="J8" i="3" l="1"/>
</calcChain>
</file>

<file path=xl/sharedStrings.xml><?xml version="1.0" encoding="utf-8"?>
<sst xmlns="http://schemas.openxmlformats.org/spreadsheetml/2006/main" count="43" uniqueCount="31">
  <si>
    <t>№ п/п</t>
  </si>
  <si>
    <t>Объект закупки</t>
  </si>
  <si>
    <t>Ед. изм.</t>
  </si>
  <si>
    <t>Кол-во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</si>
  <si>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</si>
  <si>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</si>
  <si>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НМЦК (руб.)                  </t>
  </si>
  <si>
    <t>ИТОГО:</t>
  </si>
  <si>
    <t>РАСЧЕТ НАЧАЛЬНОЙ (МАКСИМАЛЬНОЙ) ЦЕНЫ КОНТРАКТА</t>
  </si>
  <si>
    <t>Цена единицы продукции, Поставщик № 1</t>
  </si>
  <si>
    <t>Цена единицы продукции, Поставщик № 2</t>
  </si>
  <si>
    <t>Цена единицы продукции, Поставщик № 3</t>
  </si>
  <si>
    <r>
      <t xml:space="preserve">Используемый метод определения цены с обоснованием: </t>
    </r>
    <r>
      <rPr>
        <b/>
        <sz val="12"/>
        <color theme="1"/>
        <rFont val="Times New Roman"/>
        <family val="1"/>
        <charset val="204"/>
      </rPr>
      <t>Метод сопоставимых рыночных цен (анализа рынка)</t>
    </r>
  </si>
  <si>
    <r>
      <t xml:space="preserve">Коэффициент вариации (%) </t>
    </r>
    <r>
      <rPr>
        <i/>
        <sz val="12"/>
        <color theme="1"/>
        <rFont val="Times New Roman"/>
        <family val="1"/>
        <charset val="204"/>
      </rPr>
      <t xml:space="preserve">(не должен превышать 33%)             </t>
    </r>
    <r>
      <rPr>
        <b/>
        <i/>
        <sz val="12"/>
        <color theme="1"/>
        <rFont val="Times New Roman"/>
        <family val="1"/>
        <charset val="204"/>
      </rPr>
      <t xml:space="preserve">                            </t>
    </r>
  </si>
  <si>
    <t>шт</t>
  </si>
  <si>
    <r>
      <t xml:space="preserve">Предмет контракта: </t>
    </r>
    <r>
      <rPr>
        <u/>
        <sz val="12"/>
        <color theme="1"/>
        <rFont val="Times New Roman"/>
        <family val="1"/>
        <charset val="204"/>
      </rPr>
      <t>Поставка хозяйственных товаров и бытовой химии</t>
    </r>
  </si>
  <si>
    <t>Бумага туалетная</t>
  </si>
  <si>
    <t>Салфетка бумажная для сервировки стола</t>
  </si>
  <si>
    <t>Мешок полимерный (Вид 1)</t>
  </si>
  <si>
    <t>упак</t>
  </si>
  <si>
    <t>Мешок полимерный (Вид 2)</t>
  </si>
  <si>
    <t>Мыло туалетное жидкое</t>
  </si>
  <si>
    <t>Перчатки резиновые общего назначения (кроме медицинских) (Вид 1)</t>
  </si>
  <si>
    <t>Перчатки резиновые общего назначения (кроме медицинских) (Вид 2)</t>
  </si>
  <si>
    <t>Перчатки резиновые общего назначения (кроме медицинских) (Вид 3)</t>
  </si>
  <si>
    <t>Средство для мытья посуды</t>
  </si>
  <si>
    <t>Порошок стиральный</t>
  </si>
  <si>
    <t>Средство для мытья пола</t>
  </si>
  <si>
    <t>Чистящее средство</t>
  </si>
  <si>
    <t>Дезинфицирующее средство (Вид 1)</t>
  </si>
  <si>
    <t>Дезинфицирующее средство (Вид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</si>
</sst>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.##0.00_-;\-* #\.##0.00_-;_-* &quot;-&quot;??_-;_-@_-"/>
    <numFmt numFmtId="165" formatCode="#\ ##0.00"/>
  </numFmts>
  <fonts count="1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Border="1" applyAlignment="1"/>
    <xf numFmtId="0" fontId="5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 shrinkToFit="1"/>
    </xf>
    <xf numFmtId="0" fontId="7" fillId="0" borderId="0" xfId="0" applyFont="1" applyAlignment="1"/>
    <xf numFmtId="0" fontId="5" fillId="0" borderId="1" xfId="0" applyFont="1" applyBorder="1" applyAlignment="1">
      <alignment horizontal="center" vertical="center" wrapText="1" shrinkToFit="1"/>
    </xf>
    <xf numFmtId="165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0" fontId="5" fillId="0" borderId="1" xfId="2" applyNumberFormat="1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 shrinkToFit="1"/>
    </xf>
    <xf numFmtId="165" fontId="9" fillId="0" borderId="1" xfId="0" applyNumberFormat="1" applyFont="1" applyBorder="1" applyAlignment="1">
      <alignment horizontal="center" vertical="center"/>
    </xf>
    <xf numFmtId="4" fontId="4" fillId="0" borderId="0" xfId="0" applyNumberFormat="1" applyFont="1" applyAlignment="1"/>
    <xf numFmtId="4" fontId="5" fillId="2" borderId="1" xfId="1" applyNumberFormat="1" applyFont="1" applyFill="1" applyBorder="1" applyAlignment="1">
      <alignment horizontal="center" vertical="center" wrapText="1" shrinkToFit="1"/>
    </xf>
    <xf numFmtId="165" fontId="4" fillId="0" borderId="0" xfId="0" applyNumberFormat="1" applyFont="1" applyAlignment="1"/>
    <xf numFmtId="0" fontId="5" fillId="0" borderId="1" xfId="0" applyNumberFormat="1" applyFont="1" applyBorder="1" applyAlignment="1">
      <alignment vertical="center" wrapText="1" shrinkToFi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zoomScale="90" zoomScaleNormal="9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28" sqref="B28"/>
    </sheetView>
  </sheetViews>
  <sheetFormatPr defaultColWidth="9.140625" defaultRowHeight="15.75" x14ac:dyDescent="0.25"/>
  <cols>
    <col min="1" max="1" width="7.42578125" style="2" customWidth="1"/>
    <col min="2" max="2" width="41.42578125" style="2" customWidth="1"/>
    <col min="3" max="3" width="12" style="2" customWidth="1"/>
    <col min="4" max="4" width="13" style="2" customWidth="1"/>
    <col min="5" max="5" width="19.42578125" style="2" customWidth="1"/>
    <col min="6" max="7" width="19.5703125" style="2" customWidth="1"/>
    <col min="8" max="8" width="20.28515625" style="2" customWidth="1"/>
    <col min="9" max="9" width="18.140625" style="2" customWidth="1"/>
    <col min="10" max="10" width="18.5703125" style="2" customWidth="1"/>
    <col min="11" max="11" width="21.5703125" style="4" customWidth="1"/>
    <col min="12" max="12" width="22.5703125" style="2" customWidth="1"/>
    <col min="13" max="13" width="14.85546875" style="2" customWidth="1"/>
    <col min="14" max="14" width="14.28515625" style="2" customWidth="1"/>
    <col min="15" max="15" width="27.28515625" style="2" customWidth="1"/>
    <col min="16" max="16384" width="9.140625" style="2"/>
  </cols>
  <sheetData>
    <row r="1" spans="1:15" x14ac:dyDescent="0.25">
      <c r="A1" s="26" t="s">
        <v>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</row>
    <row r="2" spans="1:15" x14ac:dyDescent="0.25">
      <c r="A2" s="3"/>
    </row>
    <row r="3" spans="1:15" x14ac:dyDescent="0.25">
      <c r="A3" s="22" t="s">
        <v>15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31.5" customHeight="1" x14ac:dyDescent="0.25">
      <c r="B4" s="5"/>
      <c r="C4" s="5"/>
      <c r="D4" s="5"/>
      <c r="E4" s="5"/>
      <c r="F4" s="5"/>
      <c r="G4" s="5"/>
      <c r="H4" s="5"/>
      <c r="I4" s="5"/>
      <c r="J4" s="5"/>
      <c r="K4" s="6"/>
      <c r="L4" s="5"/>
      <c r="M4" s="5"/>
      <c r="N4" s="5"/>
      <c r="O4" s="5"/>
    </row>
    <row r="5" spans="1:15" x14ac:dyDescent="0.25">
      <c r="A5" s="3" t="s">
        <v>12</v>
      </c>
    </row>
    <row r="6" spans="1:15" x14ac:dyDescent="0.25">
      <c r="B6" s="5"/>
      <c r="C6" s="7"/>
      <c r="D6" s="7"/>
      <c r="I6" s="8"/>
      <c r="J6" s="8"/>
      <c r="K6" s="9"/>
      <c r="L6" s="8"/>
      <c r="M6" s="8"/>
      <c r="N6" s="8"/>
      <c r="O6" s="8"/>
    </row>
    <row r="7" spans="1:15" s="11" customFormat="1" ht="63" x14ac:dyDescent="0.25">
      <c r="A7" s="10" t="s">
        <v>0</v>
      </c>
      <c r="B7" s="10" t="s">
        <v>1</v>
      </c>
      <c r="C7" s="10" t="s">
        <v>2</v>
      </c>
      <c r="D7" s="10" t="s">
        <v>3</v>
      </c>
      <c r="E7" s="10" t="s">
        <v>9</v>
      </c>
      <c r="F7" s="10" t="s">
        <v>10</v>
      </c>
      <c r="G7" s="10" t="s">
        <v>11</v>
      </c>
      <c r="H7" s="10" t="s">
        <v>4</v>
      </c>
      <c r="I7" s="10" t="s">
        <v>5</v>
      </c>
      <c r="J7" s="10" t="s">
        <v>13</v>
      </c>
      <c r="K7" s="10" t="s">
        <v>6</v>
      </c>
    </row>
    <row r="8" spans="1:15" s="4" customFormat="1" ht="15.75" customHeight="1" x14ac:dyDescent="0.25">
      <c r="A8" s="12">
        <v>1</v>
      </c>
      <c r="B8" s="21" t="s">
        <v>16</v>
      </c>
      <c r="C8" s="12" t="s">
        <v>14</v>
      </c>
      <c r="D8" s="16">
        <v>1</v>
      </c>
      <c r="E8" s="19">
        <v>24.4</v>
      </c>
      <c r="F8" s="19">
        <v>25.65</v>
      </c>
      <c r="G8" s="19">
        <v>26.45</v>
      </c>
      <c r="H8" s="13">
        <f>ROUNDDOWN(AVERAGE(E8:G8),2)</f>
        <v>25.5</v>
      </c>
      <c r="I8" s="14">
        <f>STDEV(E8:G8)</f>
        <v>1.03</v>
      </c>
      <c r="J8" s="15">
        <f>I8/H8</f>
        <v>4.0399999999999998E-2</v>
      </c>
      <c r="K8" s="13">
        <f>H8*D8</f>
        <v>25.5</v>
      </c>
    </row>
    <row r="9" spans="1:15" s="4" customFormat="1" ht="18" customHeight="1" x14ac:dyDescent="0.25">
      <c r="A9" s="12">
        <v>2</v>
      </c>
      <c r="B9" s="21" t="s">
        <v>17</v>
      </c>
      <c r="C9" s="12" t="s">
        <v>19</v>
      </c>
      <c r="D9" s="16">
        <v>1</v>
      </c>
      <c r="E9" s="19">
        <v>37.82</v>
      </c>
      <c r="F9" s="19">
        <v>39.75</v>
      </c>
      <c r="G9" s="19">
        <v>40.950000000000003</v>
      </c>
      <c r="H9" s="13">
        <f>ROUNDDOWN(AVERAGE(E9:G9),2)</f>
        <v>39.5</v>
      </c>
      <c r="I9" s="14">
        <f>STDEV(E9:G9)</f>
        <v>1.58</v>
      </c>
      <c r="J9" s="15">
        <f>I9/H9</f>
        <v>0.04</v>
      </c>
      <c r="K9" s="13">
        <f>H9*D9</f>
        <v>39.5</v>
      </c>
    </row>
    <row r="10" spans="1:15" s="4" customFormat="1" x14ac:dyDescent="0.25">
      <c r="A10" s="12">
        <v>3</v>
      </c>
      <c r="B10" s="21" t="s">
        <v>18</v>
      </c>
      <c r="C10" s="12" t="s">
        <v>19</v>
      </c>
      <c r="D10" s="16">
        <v>1</v>
      </c>
      <c r="E10" s="19">
        <v>78.08</v>
      </c>
      <c r="F10" s="19">
        <v>82</v>
      </c>
      <c r="G10" s="19">
        <v>84.5</v>
      </c>
      <c r="H10" s="13">
        <f t="shared" ref="H10:H20" si="0">ROUNDDOWN(AVERAGE(E10:G10),2)</f>
        <v>81.52</v>
      </c>
      <c r="I10" s="14">
        <f t="shared" ref="I10:I20" si="1">STDEV(E10:G10)</f>
        <v>3.24</v>
      </c>
      <c r="J10" s="15">
        <f t="shared" ref="J10:J20" si="2">I10/H10</f>
        <v>3.9699999999999999E-2</v>
      </c>
      <c r="K10" s="13">
        <f t="shared" ref="K10:K20" si="3">H10*D10</f>
        <v>81.52</v>
      </c>
    </row>
    <row r="11" spans="1:15" s="4" customFormat="1" x14ac:dyDescent="0.25">
      <c r="A11" s="12">
        <v>4</v>
      </c>
      <c r="B11" s="21" t="s">
        <v>20</v>
      </c>
      <c r="C11" s="12" t="s">
        <v>19</v>
      </c>
      <c r="D11" s="16">
        <v>1</v>
      </c>
      <c r="E11" s="19">
        <v>439.81</v>
      </c>
      <c r="F11" s="19">
        <v>461.8</v>
      </c>
      <c r="G11" s="19">
        <v>475.65</v>
      </c>
      <c r="H11" s="13">
        <f t="shared" si="0"/>
        <v>459.08</v>
      </c>
      <c r="I11" s="14">
        <f t="shared" si="1"/>
        <v>18.07</v>
      </c>
      <c r="J11" s="15">
        <f t="shared" si="2"/>
        <v>3.9399999999999998E-2</v>
      </c>
      <c r="K11" s="13">
        <f t="shared" si="3"/>
        <v>459.08</v>
      </c>
    </row>
    <row r="12" spans="1:15" s="4" customFormat="1" x14ac:dyDescent="0.25">
      <c r="A12" s="12">
        <v>5</v>
      </c>
      <c r="B12" s="21" t="s">
        <v>21</v>
      </c>
      <c r="C12" s="12" t="s">
        <v>14</v>
      </c>
      <c r="D12" s="16">
        <v>1</v>
      </c>
      <c r="E12" s="19">
        <v>371.49</v>
      </c>
      <c r="F12" s="19">
        <v>390.1</v>
      </c>
      <c r="G12" s="19">
        <v>401.8</v>
      </c>
      <c r="H12" s="13">
        <f t="shared" si="0"/>
        <v>387.79</v>
      </c>
      <c r="I12" s="14">
        <f t="shared" si="1"/>
        <v>15.29</v>
      </c>
      <c r="J12" s="15">
        <f t="shared" si="2"/>
        <v>3.9399999999999998E-2</v>
      </c>
      <c r="K12" s="13">
        <f t="shared" si="3"/>
        <v>387.79</v>
      </c>
    </row>
    <row r="13" spans="1:15" s="4" customFormat="1" ht="32.25" customHeight="1" x14ac:dyDescent="0.25">
      <c r="A13" s="12">
        <v>6</v>
      </c>
      <c r="B13" s="21" t="s">
        <v>22</v>
      </c>
      <c r="C13" s="12" t="s">
        <v>19</v>
      </c>
      <c r="D13" s="16">
        <v>1</v>
      </c>
      <c r="E13" s="19">
        <v>128.1</v>
      </c>
      <c r="F13" s="19">
        <v>134.55000000000001</v>
      </c>
      <c r="G13" s="19">
        <v>138.6</v>
      </c>
      <c r="H13" s="13">
        <f t="shared" si="0"/>
        <v>133.75</v>
      </c>
      <c r="I13" s="14">
        <f t="shared" si="1"/>
        <v>5.3</v>
      </c>
      <c r="J13" s="15">
        <f t="shared" si="2"/>
        <v>3.9600000000000003E-2</v>
      </c>
      <c r="K13" s="13">
        <f t="shared" si="3"/>
        <v>133.75</v>
      </c>
    </row>
    <row r="14" spans="1:15" s="4" customFormat="1" ht="31.5" customHeight="1" x14ac:dyDescent="0.25">
      <c r="A14" s="12">
        <v>7</v>
      </c>
      <c r="B14" s="21" t="s">
        <v>23</v>
      </c>
      <c r="C14" s="12" t="s">
        <v>19</v>
      </c>
      <c r="D14" s="16">
        <v>1</v>
      </c>
      <c r="E14" s="19">
        <v>140.91</v>
      </c>
      <c r="F14" s="19">
        <v>148</v>
      </c>
      <c r="G14" s="19">
        <v>152.44999999999999</v>
      </c>
      <c r="H14" s="13">
        <f t="shared" si="0"/>
        <v>147.12</v>
      </c>
      <c r="I14" s="14">
        <f t="shared" si="1"/>
        <v>5.82</v>
      </c>
      <c r="J14" s="15">
        <f t="shared" si="2"/>
        <v>3.9600000000000003E-2</v>
      </c>
      <c r="K14" s="13">
        <f t="shared" si="3"/>
        <v>147.12</v>
      </c>
    </row>
    <row r="15" spans="1:15" s="4" customFormat="1" ht="31.5" x14ac:dyDescent="0.25">
      <c r="A15" s="12">
        <v>8</v>
      </c>
      <c r="B15" s="21" t="s">
        <v>24</v>
      </c>
      <c r="C15" s="12" t="s">
        <v>19</v>
      </c>
      <c r="D15" s="16">
        <v>1</v>
      </c>
      <c r="E15" s="19">
        <v>128.1</v>
      </c>
      <c r="F15" s="19">
        <v>134.55000000000001</v>
      </c>
      <c r="G15" s="19">
        <v>138.6</v>
      </c>
      <c r="H15" s="13">
        <f t="shared" si="0"/>
        <v>133.75</v>
      </c>
      <c r="I15" s="14">
        <f t="shared" si="1"/>
        <v>5.3</v>
      </c>
      <c r="J15" s="15">
        <f t="shared" si="2"/>
        <v>3.9600000000000003E-2</v>
      </c>
      <c r="K15" s="13">
        <f t="shared" si="3"/>
        <v>133.75</v>
      </c>
    </row>
    <row r="16" spans="1:15" s="4" customFormat="1" x14ac:dyDescent="0.25">
      <c r="A16" s="12">
        <v>9</v>
      </c>
      <c r="B16" s="21" t="s">
        <v>25</v>
      </c>
      <c r="C16" s="12" t="s">
        <v>19</v>
      </c>
      <c r="D16" s="16">
        <v>1</v>
      </c>
      <c r="E16" s="19">
        <v>2325.3200000000002</v>
      </c>
      <c r="F16" s="19">
        <v>2441.6</v>
      </c>
      <c r="G16" s="19">
        <v>2514.85</v>
      </c>
      <c r="H16" s="13">
        <f t="shared" si="0"/>
        <v>2427.25</v>
      </c>
      <c r="I16" s="14">
        <f t="shared" si="1"/>
        <v>95.58</v>
      </c>
      <c r="J16" s="15">
        <f t="shared" si="2"/>
        <v>3.9399999999999998E-2</v>
      </c>
      <c r="K16" s="13">
        <f t="shared" si="3"/>
        <v>2427.25</v>
      </c>
    </row>
    <row r="17" spans="1:11" s="4" customFormat="1" x14ac:dyDescent="0.25">
      <c r="A17" s="12">
        <v>10</v>
      </c>
      <c r="B17" s="21" t="s">
        <v>26</v>
      </c>
      <c r="C17" s="12" t="s">
        <v>19</v>
      </c>
      <c r="D17" s="16">
        <v>1</v>
      </c>
      <c r="E17" s="19">
        <v>533.14</v>
      </c>
      <c r="F17" s="19">
        <v>559.79999999999995</v>
      </c>
      <c r="G17" s="19">
        <v>576.6</v>
      </c>
      <c r="H17" s="13">
        <f t="shared" si="0"/>
        <v>556.51</v>
      </c>
      <c r="I17" s="14">
        <f t="shared" si="1"/>
        <v>21.92</v>
      </c>
      <c r="J17" s="15">
        <f t="shared" si="2"/>
        <v>3.9399999999999998E-2</v>
      </c>
      <c r="K17" s="13">
        <f t="shared" si="3"/>
        <v>556.51</v>
      </c>
    </row>
    <row r="18" spans="1:11" s="4" customFormat="1" x14ac:dyDescent="0.25">
      <c r="A18" s="12">
        <v>11</v>
      </c>
      <c r="B18" s="21" t="s">
        <v>27</v>
      </c>
      <c r="C18" s="12" t="s">
        <v>14</v>
      </c>
      <c r="D18" s="16">
        <v>1</v>
      </c>
      <c r="E18" s="19">
        <v>156.77000000000001</v>
      </c>
      <c r="F18" s="19">
        <v>164.65</v>
      </c>
      <c r="G18" s="19">
        <v>169.6</v>
      </c>
      <c r="H18" s="13">
        <f t="shared" si="0"/>
        <v>163.66999999999999</v>
      </c>
      <c r="I18" s="14">
        <f t="shared" si="1"/>
        <v>6.47</v>
      </c>
      <c r="J18" s="15">
        <f t="shared" si="2"/>
        <v>3.95E-2</v>
      </c>
      <c r="K18" s="13">
        <f t="shared" si="3"/>
        <v>163.66999999999999</v>
      </c>
    </row>
    <row r="19" spans="1:11" s="4" customFormat="1" x14ac:dyDescent="0.25">
      <c r="A19" s="12">
        <v>12</v>
      </c>
      <c r="B19" s="21" t="s">
        <v>28</v>
      </c>
      <c r="C19" s="12" t="s">
        <v>14</v>
      </c>
      <c r="D19" s="16">
        <v>1</v>
      </c>
      <c r="E19" s="19">
        <v>57.95</v>
      </c>
      <c r="F19" s="19">
        <v>60.85</v>
      </c>
      <c r="G19" s="19">
        <v>62.7</v>
      </c>
      <c r="H19" s="13">
        <f t="shared" si="0"/>
        <v>60.5</v>
      </c>
      <c r="I19" s="14">
        <f t="shared" si="1"/>
        <v>2.39</v>
      </c>
      <c r="J19" s="15">
        <f t="shared" si="2"/>
        <v>3.95E-2</v>
      </c>
      <c r="K19" s="13">
        <f t="shared" si="3"/>
        <v>60.5</v>
      </c>
    </row>
    <row r="20" spans="1:11" s="4" customFormat="1" x14ac:dyDescent="0.25">
      <c r="A20" s="12">
        <v>13</v>
      </c>
      <c r="B20" s="21" t="s">
        <v>29</v>
      </c>
      <c r="C20" s="12" t="s">
        <v>14</v>
      </c>
      <c r="D20" s="16">
        <v>1</v>
      </c>
      <c r="E20" s="19">
        <v>232.41</v>
      </c>
      <c r="F20" s="19">
        <v>244.05</v>
      </c>
      <c r="G20" s="19">
        <v>251.4</v>
      </c>
      <c r="H20" s="13">
        <f t="shared" si="0"/>
        <v>242.62</v>
      </c>
      <c r="I20" s="14">
        <f t="shared" si="1"/>
        <v>9.58</v>
      </c>
      <c r="J20" s="15">
        <f t="shared" si="2"/>
        <v>3.95E-2</v>
      </c>
      <c r="K20" s="13">
        <f t="shared" si="3"/>
        <v>242.62</v>
      </c>
    </row>
    <row r="21" spans="1:11" s="4" customFormat="1" x14ac:dyDescent="0.25">
      <c r="A21" s="12">
        <v>14</v>
      </c>
      <c r="B21" s="21" t="s">
        <v>30</v>
      </c>
      <c r="C21" s="12" t="s">
        <v>14</v>
      </c>
      <c r="D21" s="16">
        <v>1</v>
      </c>
      <c r="E21" s="19">
        <v>499.59</v>
      </c>
      <c r="F21" s="19">
        <v>524.6</v>
      </c>
      <c r="G21" s="19">
        <v>540.35</v>
      </c>
      <c r="H21" s="13">
        <f>ROUNDDOWN(AVERAGE(E21:G21),2)</f>
        <v>521.51</v>
      </c>
      <c r="I21" s="14">
        <f>STDEV(E21:G21)</f>
        <v>20.55</v>
      </c>
      <c r="J21" s="15">
        <f>I21/H21</f>
        <v>3.9399999999999998E-2</v>
      </c>
      <c r="K21" s="13">
        <f>H21*D21</f>
        <v>521.51</v>
      </c>
    </row>
    <row r="22" spans="1:11" s="4" customFormat="1" ht="36" customHeight="1" x14ac:dyDescent="0.25">
      <c r="A22" s="23" t="s">
        <v>7</v>
      </c>
      <c r="B22" s="24"/>
      <c r="C22" s="24"/>
      <c r="D22" s="24"/>
      <c r="E22" s="24"/>
      <c r="F22" s="24"/>
      <c r="G22" s="24"/>
      <c r="H22" s="24"/>
      <c r="I22" s="24"/>
      <c r="J22" s="25"/>
      <c r="K22" s="17">
        <f>SUM(K8:K21)</f>
        <v>5380.07</v>
      </c>
    </row>
    <row r="23" spans="1:11" s="4" customFormat="1" ht="20.100000000000001" customHeight="1" x14ac:dyDescent="0.25">
      <c r="B23" s="2"/>
      <c r="C23" s="2"/>
      <c r="D23" s="2"/>
      <c r="E23" s="18"/>
      <c r="F23" s="2"/>
      <c r="G23" s="18"/>
      <c r="H23" s="20"/>
      <c r="I23" s="2"/>
      <c r="J23" s="2"/>
    </row>
    <row r="24" spans="1:11" s="4" customFormat="1" ht="21" customHeight="1" x14ac:dyDescent="0.25">
      <c r="A24" s="2"/>
      <c r="B24" s="2"/>
      <c r="C24" s="2"/>
      <c r="D24" s="2"/>
      <c r="E24" s="18"/>
      <c r="F24" s="2"/>
      <c r="G24" s="2"/>
      <c r="H24" s="2"/>
      <c r="I24" s="2"/>
      <c r="J24" s="2"/>
    </row>
    <row r="25" spans="1:11" x14ac:dyDescent="0.25">
      <c r="E25" s="18"/>
      <c r="F25" s="18"/>
    </row>
  </sheetData>
  <mergeCells count="3">
    <mergeCell ref="A3:O3"/>
    <mergeCell ref="A22:J22"/>
    <mergeCell ref="A1:K1"/>
  </mergeCells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ГРИША</cp:lastModifiedBy>
  <dcterms:created xsi:type="dcterms:W3CDTF">2006-09-28T05:33:00Z</dcterms:created>
  <dcterms:modified xsi:type="dcterms:W3CDTF">2026-07-30T15:33:12Z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6B1350D10C56430AA9046612304D0793_13</vt:lpwstr>
  </property>
  <property fmtid="{D5CDD505-2E9C-101B-9397-08002B2CF9AE}" pid="3" name="KSOProductBuildVer">
    <vt:lpwstr>1049-12.2.0.22549</vt:lpwstr>
  </property>
</Properties>
</file>