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1025" tabRatio="593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Лист1!$A$4:$AU$4</definedName>
    <definedName name="_xlnm._FilterDatabase" localSheetId="1" hidden="1">Лист2!$A$1:$M$108</definedName>
    <definedName name="_xlnm._FilterDatabase" localSheetId="2" hidden="1">Лист3!$A$1:$M$137</definedName>
  </definedNames>
  <calcPr calcId="145621"/>
</workbook>
</file>

<file path=xl/calcChain.xml><?xml version="1.0" encoding="utf-8"?>
<calcChain xmlns="http://schemas.openxmlformats.org/spreadsheetml/2006/main">
  <c r="M131" i="3" l="1"/>
  <c r="M130" i="3"/>
  <c r="M129" i="3"/>
  <c r="M4" i="3"/>
  <c r="M113" i="3"/>
  <c r="M111" i="3"/>
  <c r="M121" i="3"/>
  <c r="M109" i="3"/>
  <c r="M107" i="3"/>
  <c r="M120" i="3"/>
  <c r="M105" i="3"/>
  <c r="M103" i="3"/>
  <c r="M119" i="3"/>
  <c r="M134" i="3"/>
  <c r="M123" i="3"/>
  <c r="M122" i="3"/>
  <c r="M30" i="3"/>
  <c r="M101" i="3"/>
  <c r="M99" i="3"/>
  <c r="M97" i="3"/>
  <c r="M125" i="3"/>
  <c r="M95" i="3"/>
  <c r="M44" i="3"/>
  <c r="M43" i="3"/>
  <c r="M21" i="3"/>
  <c r="M93" i="3"/>
  <c r="M92" i="3"/>
  <c r="M35" i="3"/>
  <c r="M34" i="3"/>
  <c r="M137" i="3"/>
  <c r="M136" i="3"/>
  <c r="M39" i="3"/>
  <c r="M16" i="3"/>
  <c r="M14" i="3"/>
  <c r="M37" i="3"/>
  <c r="M36" i="3"/>
  <c r="M13" i="3"/>
  <c r="M11" i="3"/>
  <c r="M26" i="3"/>
  <c r="M2" i="3"/>
  <c r="M17" i="3"/>
  <c r="M24" i="3"/>
  <c r="M23" i="3"/>
  <c r="M25" i="3"/>
  <c r="M10" i="3"/>
  <c r="M8" i="3"/>
  <c r="M86" i="3"/>
  <c r="M85" i="3"/>
  <c r="M84" i="3"/>
  <c r="M81" i="3"/>
  <c r="M80" i="3"/>
  <c r="M79" i="3"/>
  <c r="M78" i="3"/>
  <c r="M118" i="3"/>
  <c r="M117" i="3"/>
  <c r="M116" i="3"/>
  <c r="M75" i="3"/>
  <c r="M74" i="3"/>
  <c r="M73" i="3"/>
  <c r="M72" i="3"/>
  <c r="M7" i="3"/>
  <c r="M67" i="3"/>
  <c r="M66" i="3"/>
  <c r="M64" i="3"/>
  <c r="M31" i="3"/>
  <c r="M63" i="3"/>
  <c r="M32" i="3"/>
  <c r="M61" i="3"/>
  <c r="M58" i="3"/>
  <c r="M56" i="3"/>
  <c r="M115" i="3"/>
  <c r="M114" i="3"/>
  <c r="M55" i="3"/>
  <c r="M54" i="3"/>
  <c r="M53" i="3"/>
  <c r="M6" i="3"/>
  <c r="M133" i="3"/>
  <c r="M132" i="3"/>
  <c r="M128" i="3"/>
  <c r="M3" i="3"/>
  <c r="M112" i="3"/>
  <c r="M110" i="3"/>
  <c r="M52" i="3"/>
  <c r="M108" i="3"/>
  <c r="M106" i="3"/>
  <c r="M51" i="3"/>
  <c r="M104" i="3"/>
  <c r="M102" i="3"/>
  <c r="M50" i="3"/>
  <c r="M135" i="3"/>
  <c r="M27" i="3"/>
  <c r="M100" i="3"/>
  <c r="M98" i="3"/>
  <c r="M96" i="3"/>
  <c r="M124" i="3"/>
  <c r="M126" i="3"/>
  <c r="M94" i="3"/>
  <c r="M46" i="3"/>
  <c r="M45" i="3"/>
  <c r="M127" i="3"/>
  <c r="M22" i="3"/>
  <c r="M91" i="3"/>
  <c r="M90" i="3"/>
  <c r="M38" i="3"/>
  <c r="M42" i="3"/>
  <c r="M15" i="3"/>
  <c r="M20" i="3"/>
  <c r="M41" i="3"/>
  <c r="M40" i="3"/>
  <c r="M19" i="3"/>
  <c r="M12" i="3"/>
  <c r="M29" i="3"/>
  <c r="M5" i="3"/>
  <c r="M28" i="3"/>
  <c r="M9" i="3"/>
  <c r="M18" i="3"/>
  <c r="M89" i="3"/>
  <c r="M88" i="3"/>
  <c r="M87" i="3"/>
  <c r="M83" i="3"/>
  <c r="M82" i="3"/>
  <c r="M77" i="3"/>
  <c r="M49" i="3"/>
  <c r="M76" i="3"/>
  <c r="M48" i="3"/>
  <c r="M47" i="3"/>
  <c r="M71" i="3"/>
  <c r="M70" i="3"/>
  <c r="M69" i="3"/>
  <c r="M68" i="3"/>
  <c r="M65" i="3"/>
  <c r="M33" i="3"/>
  <c r="M62" i="3"/>
  <c r="M60" i="3"/>
  <c r="M59" i="3"/>
  <c r="M57" i="3"/>
  <c r="M3" i="2"/>
  <c r="M4" i="2"/>
  <c r="M5" i="2"/>
  <c r="M30" i="2"/>
  <c r="M16" i="2"/>
  <c r="M18" i="2"/>
  <c r="M14" i="2"/>
  <c r="M23" i="2"/>
  <c r="M6" i="2"/>
  <c r="M44" i="2"/>
  <c r="M12" i="2"/>
  <c r="M47" i="2"/>
  <c r="M48" i="2"/>
  <c r="M49" i="2"/>
  <c r="M9" i="2"/>
  <c r="M17" i="2"/>
  <c r="M13" i="2"/>
  <c r="M106" i="2"/>
  <c r="M25" i="2"/>
  <c r="M19" i="2"/>
  <c r="M26" i="2"/>
  <c r="M38" i="2"/>
  <c r="M34" i="2"/>
  <c r="M40" i="2"/>
  <c r="M35" i="2"/>
  <c r="M22" i="2"/>
  <c r="M28" i="2"/>
  <c r="M31" i="2"/>
  <c r="M65" i="2"/>
  <c r="M84" i="2"/>
  <c r="M85" i="2"/>
  <c r="M24" i="2"/>
  <c r="M61" i="2"/>
  <c r="M62" i="2"/>
  <c r="M63" i="2"/>
  <c r="M64" i="2"/>
  <c r="M33" i="2"/>
  <c r="M32" i="2"/>
  <c r="M82" i="2"/>
  <c r="M74" i="2"/>
  <c r="M75" i="2"/>
  <c r="M78" i="2"/>
  <c r="M79" i="2"/>
  <c r="M70" i="2"/>
  <c r="M71" i="2"/>
  <c r="M66" i="2"/>
  <c r="M67" i="2"/>
  <c r="M83" i="2"/>
  <c r="M76" i="2"/>
  <c r="M77" i="2"/>
  <c r="M80" i="2"/>
  <c r="M81" i="2"/>
  <c r="M72" i="2"/>
  <c r="M73" i="2"/>
  <c r="M68" i="2"/>
  <c r="M69" i="2"/>
  <c r="M20" i="2"/>
  <c r="M50" i="2"/>
  <c r="M51" i="2"/>
  <c r="M52" i="2"/>
  <c r="M27" i="2"/>
  <c r="M45" i="2"/>
  <c r="M46" i="2"/>
  <c r="M102" i="2"/>
  <c r="M103" i="2"/>
  <c r="M29" i="2"/>
  <c r="M36" i="2"/>
  <c r="M41" i="2"/>
  <c r="M37" i="2"/>
  <c r="M39" i="2"/>
  <c r="M10" i="2"/>
  <c r="M7" i="2"/>
  <c r="M42" i="2"/>
  <c r="M43" i="2"/>
  <c r="M104" i="2"/>
  <c r="M94" i="2"/>
  <c r="M95" i="2"/>
  <c r="M98" i="2"/>
  <c r="M99" i="2"/>
  <c r="M90" i="2"/>
  <c r="M91" i="2"/>
  <c r="M86" i="2"/>
  <c r="M87" i="2"/>
  <c r="M105" i="2"/>
  <c r="M96" i="2"/>
  <c r="M97" i="2"/>
  <c r="M100" i="2"/>
  <c r="M101" i="2"/>
  <c r="M92" i="2"/>
  <c r="M93" i="2"/>
  <c r="M88" i="2"/>
  <c r="M89" i="2"/>
  <c r="M107" i="2"/>
  <c r="M53" i="2"/>
  <c r="M54" i="2"/>
  <c r="M55" i="2"/>
  <c r="M56" i="2"/>
  <c r="M108" i="2"/>
  <c r="M11" i="2"/>
  <c r="M8" i="2"/>
  <c r="M21" i="2"/>
  <c r="M57" i="2"/>
  <c r="M58" i="2"/>
  <c r="M59" i="2"/>
  <c r="M60" i="2"/>
  <c r="M15" i="2"/>
  <c r="M2" i="2"/>
  <c r="W18" i="1" l="1"/>
  <c r="O18" i="1"/>
  <c r="N16" i="1"/>
  <c r="N14" i="1"/>
  <c r="T13" i="1"/>
  <c r="U13" i="1" s="1"/>
  <c r="N13" i="1"/>
  <c r="N18" i="1" l="1"/>
  <c r="V18" i="1" s="1"/>
  <c r="X18" i="1" s="1"/>
  <c r="AA18" i="1" s="1"/>
  <c r="AB18" i="1" s="1"/>
  <c r="U18" i="1"/>
  <c r="W11" i="1" l="1"/>
  <c r="O11" i="1"/>
  <c r="N9" i="1"/>
  <c r="N7" i="1"/>
  <c r="T6" i="1"/>
  <c r="U6" i="1" s="1"/>
  <c r="N6" i="1"/>
  <c r="N11" i="1" l="1"/>
  <c r="U11" i="1"/>
  <c r="V11" i="1" l="1"/>
  <c r="X11" i="1" s="1"/>
  <c r="AA11" i="1" s="1"/>
  <c r="AB11" i="1" s="1"/>
  <c r="AB3" i="1" l="1"/>
</calcChain>
</file>

<file path=xl/sharedStrings.xml><?xml version="1.0" encoding="utf-8"?>
<sst xmlns="http://schemas.openxmlformats.org/spreadsheetml/2006/main" count="2032" uniqueCount="485">
  <si>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</si>
  <si>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</si>
  <si>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</si>
  <si>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</si>
  <si>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t>Цена единицы лекарственного препарата</t>
    </r>
    <r>
      <rPr>
        <u/>
        <sz val="11"/>
        <color theme="1"/>
        <rFont val="Times New Roman"/>
        <family val="1"/>
        <charset val="204"/>
      </rPr>
      <t xml:space="preserve"> без учета НДС, руб</t>
    </r>
    <r>
      <rPr>
        <sz val="11"/>
        <color theme="1"/>
        <rFont val="Times New Roman"/>
        <family val="1"/>
        <charset val="204"/>
      </rPr>
      <t>.</t>
    </r>
  </si>
  <si>
    <r>
      <t xml:space="preserve">Цена за единицу товара из ЖНВЛП, </t>
    </r>
    <r>
      <rPr>
        <u val="singleAccounting"/>
        <sz val="11"/>
        <color theme="1"/>
        <rFont val="Times New Roman"/>
        <family val="1"/>
        <charset val="204"/>
      </rPr>
      <t>без учета НДС, руб.</t>
    </r>
  </si>
  <si>
    <t xml:space="preserve">№ реестровой записи
</t>
  </si>
  <si>
    <t>Кол-во</t>
  </si>
  <si>
    <r>
      <t xml:space="preserve">Цена единицы лекарственного препарата </t>
    </r>
    <r>
      <rPr>
        <u/>
        <sz val="11"/>
        <color theme="1"/>
        <rFont val="Times New Roman"/>
        <family val="1"/>
        <charset val="204"/>
      </rPr>
      <t>без учета НДС, руб</t>
    </r>
    <r>
      <rPr>
        <sz val="11"/>
        <color theme="1"/>
        <rFont val="Times New Roman"/>
        <family val="1"/>
        <charset val="204"/>
      </rPr>
      <t>.</t>
    </r>
  </si>
  <si>
    <t>Цена Средневзвешанная, руб.</t>
  </si>
  <si>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 на 2020 год,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</si>
  <si>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</si>
  <si>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</si>
  <si>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</si>
  <si>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</si>
  <si>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</si>
  <si>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</si>
  <si>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 ИТОГО</t>
  </si>
  <si>
    <t>Кол-во к Закупке</t>
  </si>
  <si>
    <t>кол-во ЛОТОВ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</si>
  <si>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</si>
  <si>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</si>
  <si>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</si>
  <si>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</si>
  <si>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</si>
  <si>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</si>
  <si>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</si>
  <si>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</si>
  <si>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</si>
  <si>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 xml:space="preserve">КП 1 </t>
  </si>
  <si>
    <t>мл</t>
  </si>
  <si>
    <t>21.20.10.239</t>
  </si>
  <si>
    <t>Холина альфосцерат</t>
  </si>
  <si>
    <t>Цитиколин</t>
  </si>
  <si>
    <t>21.20.10.236</t>
  </si>
  <si>
    <t>441,00/5/4</t>
  </si>
  <si>
    <t>475,00/5/4</t>
  </si>
  <si>
    <t xml:space="preserve">Средневзвешенная цена </t>
  </si>
  <si>
    <t>ХОЛИНА АЛЬФОСЦЕРАТ</t>
  </si>
  <si>
    <t>Раствор для внутривенного и внутримышечного введения (ГРЛС: Раствор для внутримышечного введения и инфузий, Раствор для инфузий и внутримышечного введения), 250 мг/мл (ГРЛС: 1000 мг, 1000 мг/4 мл)</t>
  </si>
  <si>
    <t>№ 2643903027426000019</t>
  </si>
  <si>
    <t>https://zakupki.gov.ru/epz/contract/contractCard/payment-info-and-target-of-order.html?reestrNumber=2643903027426000019&amp;contractInfoId=109933698</t>
  </si>
  <si>
    <t>№ 2773507994826000017</t>
  </si>
  <si>
    <t>https://zakupki.gov.ru/epz/contract/contractCard/payment-info-and-target-of-order.html?reestrNumber=2773507994826000017&amp;contractInfoId=109633740</t>
  </si>
  <si>
    <t>ЦИТИКОЛИН</t>
  </si>
  <si>
    <t>Раствор для внутривенного и внутримышечного введения, 250 мг/мл (ГРЛС: 1000 мг/4 мл)</t>
  </si>
  <si>
    <t>№ 2710703397126000017</t>
  </si>
  <si>
    <t>https://zakupki.gov.ru/epz/contract/contractCard/payment-info-and-target-of-order.html?reestrNumber=2710703397126000017&amp;contractInfoId=106785677</t>
  </si>
  <si>
    <t>№ 2637600067625000292</t>
  </si>
  <si>
    <t>https://zakupki.gov.ru/epz/contract/contractCard/payment-info-and-target-of-order.html?reestrNumber=2637600067625000292&amp;contractInfoId=105822163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</si>
  <si>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</si>
  <si>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</si>
  <si>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</si>
  <si>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</si>
  <si>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</si>
  <si>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</si>
  <si>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</si>
  <si>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</si>
  <si>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</si>
  <si>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</si>
  <si>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</si>
  <si>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</si>
  <si>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раствор для внутривенного и внутримышечного введения, 250 мг/мл, 4 мл - ампулы (10)  - упаковки ячейковые контурные (1) - пачки картонные</t>
  </si>
  <si>
    <t xml:space="preserve">Вл.Общество с ограниченной ответственностью "КОМПАНИЯ "ДЕКО" (ООО "КОМПАНИЯ "ДЕКО"), Россия (7731205648); Вып.к.Перв.Уп.Втор.Уп.Пр.ООО "Компания "ДЕКО", Россия; </t>
  </si>
  <si>
    <t>ЛП-001431</t>
  </si>
  <si>
    <t>04.12.2020 
 (530/1/20-20-ОПР)</t>
  </si>
  <si>
    <t>4605391002099</t>
  </si>
  <si>
    <t>ГЛИАТАБ®-250</t>
  </si>
  <si>
    <t>раствор для внутривенного и внутримышечного введения, 250 мг/мл, 4 мл - ампулы (5)  - упаковки ячейковые контурные (2) - пачки картонные</t>
  </si>
  <si>
    <t xml:space="preserve">Вл.Вып.к.Перв.Уп.Втор.Уп.Пр.Общество с ограниченной ответственностью "КОМПАНИЯ "ДЕКО" (ООО "КОМПАНИЯ "ДЕКО"), Россия (7731205648); </t>
  </si>
  <si>
    <t>N07AX02</t>
  </si>
  <si>
    <t>4605391003935</t>
  </si>
  <si>
    <t>раствор для внутривенного и внутримышечного введения, 250 мг/мл, 4 мл - ампулы (5)  - упаковки ячейковые контурные (1) - пачки картонные</t>
  </si>
  <si>
    <t>4605391003928</t>
  </si>
  <si>
    <t>раствор для внутривенного и внутримышечного введения, 250 мг/мл, 4 мл - ампулы (3)  - упаковки ячейковые контурные (1) - пачки картонные</t>
  </si>
  <si>
    <t>4605391003911</t>
  </si>
  <si>
    <t>раствор для внутривенного и внутримышечного введения, 250 мг/мл, 4 мл - ампулы (5)  - пачки картонные</t>
  </si>
  <si>
    <t xml:space="preserve">Вл.Общество с ограниченной ответственностью "Атолл" (ООО "Атолл"), Россия (6345021323); Вып.к.Перв.Уп.Втор.Уп.Пр.ООО "Озон", Россия; </t>
  </si>
  <si>
    <t>ЛП-003816</t>
  </si>
  <si>
    <t>4680020180669</t>
  </si>
  <si>
    <t>Церепро</t>
  </si>
  <si>
    <t>раствор для внутривенного и внутримышечного введения, 250 мг/мл, 4 мл - ампулы (5)  / в комплекте с ножом ампульным или скарификатором, если необходим для ампул данного типа / - пачки картонные</t>
  </si>
  <si>
    <t xml:space="preserve">Вл.Акционерное общество "ВЕРОФАРМ" (АО "ВЕРОФАРМ"), Россия (7725081786); Вып.к.Перв.Уп.Втор.Уп.Пр.Общество с ограниченной ответственностью "ВЕРОФАРМ" (ООО "ВЕРОФАРМ"), Россия (5032048702); </t>
  </si>
  <si>
    <t>ЛС-000476</t>
  </si>
  <si>
    <t>4605095011823</t>
  </si>
  <si>
    <t xml:space="preserve">Вл.ООО "ФармИнтеллект", Россия; Вып.к.Перв.Уп.Втор.Уп.Пр.ФКП "Армавирская биофабрика", Россия; </t>
  </si>
  <si>
    <t>ЛП-003771</t>
  </si>
  <si>
    <t>4605894007119</t>
  </si>
  <si>
    <t>раствор для внутривенного и внутримышечного введения, 250 мг/мл, 4 мл - ампулы с кольцом излома или с точкой и насечкой (5)  - пачки картонные</t>
  </si>
  <si>
    <t xml:space="preserve">Вл.Вып.к.Перв.Уп.Втор.Уп.Пр.ОАО "Борисовский завод медицинских препаратов" (ОАО "БЗМП"), Республика Беларусь; </t>
  </si>
  <si>
    <t>ЛП-003768</t>
  </si>
  <si>
    <t>4810201015330</t>
  </si>
  <si>
    <t>Ноохолин Ромфарм</t>
  </si>
  <si>
    <t>раствор для внутривенного и внутримышечного введения, 250 мг, 4 мл - ампулы (3)  - упаковки ячейковые контурные - пачки картонные</t>
  </si>
  <si>
    <t xml:space="preserve">Вл.Вып.к.Перв.Уп.Втор.Уп.Пр.К.О. Ромфарм Компани С.Р.Л., Румыния; </t>
  </si>
  <si>
    <t>ЛП-000715</t>
  </si>
  <si>
    <t>5944728001992</t>
  </si>
  <si>
    <t>Холитилин</t>
  </si>
  <si>
    <t>раствор для внутривенного и внутримышечного введения, 250 мг/мл, 4 мл - ампулы (5)  / в комплекте со скарификатором (при необходимости) / - упаковки контурные пластиковые (поддоны) - пачки картонные</t>
  </si>
  <si>
    <t xml:space="preserve">Вл.Закрытое акционерное общество "Канонфарма продакшн", Россия; Вып.к.Перв.Уп.Втор.Уп.Пр.ООО "Компания "ДЕКО", Россия; </t>
  </si>
  <si>
    <t>ЛСР-005773/10</t>
  </si>
  <si>
    <t>4605391002358</t>
  </si>
  <si>
    <t>раствор для внутривенного и внутримышечного введения, 250 мг/мл, 4 мл - ампулы (3)  - пачки картонные</t>
  </si>
  <si>
    <t xml:space="preserve">Вл.ЗАО "Канонфарма продакшн", Россия; Вып.к.Перв.Уп.Втор.Уп.Пр.ООО "Компания "Деко", Россия; </t>
  </si>
  <si>
    <t>4605391002341</t>
  </si>
  <si>
    <t>Альфохолин-Лекфарм</t>
  </si>
  <si>
    <t>раствор для внутривенного и внутримышечного введения, 250 мг/мл, 4 мл - ампулы (10)  - пачки картонные</t>
  </si>
  <si>
    <t xml:space="preserve">Вл.Вып.к.Перв.Уп.Втор.Уп.Пр.Совместное общество с ограниченной ответственностью "Лекфарм" (СООО "Лекфарм"),  Республика Беларусь; </t>
  </si>
  <si>
    <t>ЛП-004869</t>
  </si>
  <si>
    <t>4812608008007</t>
  </si>
  <si>
    <t>ЦЕРЕБРОФОРС®</t>
  </si>
  <si>
    <t>раствор для внутривенного и внутримышечного введения, 250 мг/мл, 4 мл - ампула (5)  - пачка  картонная</t>
  </si>
  <si>
    <t xml:space="preserve">Вл.Вып.к.Перв.Уп.Втор.Уп.Пр.Акционерное Общество "Биохимик"  (АО "Биохимик"), Россия (1325030352); </t>
  </si>
  <si>
    <t>ЛП-006046</t>
  </si>
  <si>
    <t>11.08.2022 
25-7-4211674-ОПР-изм</t>
  </si>
  <si>
    <t>4602509027876</t>
  </si>
  <si>
    <t>раствор для внутривенного и внутримышечного введения, 250 мг/мл, 4 мл - ампула (10)  - коробка картонная</t>
  </si>
  <si>
    <t>4602509027906</t>
  </si>
  <si>
    <t>раствор для внутривенного и внутримышечного введения, 250 мг/мл, 4 мл - ампула (10)  - пачка картонная</t>
  </si>
  <si>
    <t>4602509027890</t>
  </si>
  <si>
    <t>Церетон®</t>
  </si>
  <si>
    <t>раствор для внутривенного и внутримышечного введения, 250 мг/мл, 4 мл - ампулы (5)  - контурные ячейковые упаковки (2) - пачки картонные</t>
  </si>
  <si>
    <t xml:space="preserve">Вл.Вып.к.Перв.Уп.Втор.Уп.Пр.Закрытое акционерное общество "ФармФирма "Сотекс" (ЗАО "ФармФирма "Сотекс"), Россия (7715240941); </t>
  </si>
  <si>
    <t>ЛП-№(000946)-(РГ-RU)</t>
  </si>
  <si>
    <t>07.11.2022 
25-7-4232188-ОПР-изм</t>
  </si>
  <si>
    <t>4605964009708</t>
  </si>
  <si>
    <t>раствор для внутривенного и внутримышечного введения, 250 мг/мл, 4 мл - ампулы (5)  - контурные ячейковые упаковки (1) - пачки картонные</t>
  </si>
  <si>
    <t>4605964009685</t>
  </si>
  <si>
    <t>раствор для внутривенного и внутримышечного введения, 250 мг/мл, 4 мл - ампулы (3)  - контурные ячейковые упаковки (2) - пачки картонные</t>
  </si>
  <si>
    <t>4605964009692</t>
  </si>
  <si>
    <t>Глиатилин</t>
  </si>
  <si>
    <t>раствор для внутривенного и внутримышечного введения, 1000 мг/4 мл, 4 мл - ампулы (3)  - пачки картонные</t>
  </si>
  <si>
    <t xml:space="preserve">Вл.Вып.к.Перв.Уп.Пр.Италфармако С.п.А., Италия (IT00737420158); Втор.Уп.СИТ С.р.л., Италия (00904530961); </t>
  </si>
  <si>
    <t>П N011966/02</t>
  </si>
  <si>
    <t>18.11.2022 
25-7-4230679-ОПР-изм</t>
  </si>
  <si>
    <t>8024790125226</t>
  </si>
  <si>
    <t>Церетон</t>
  </si>
  <si>
    <t>раствор для внутривенного и внутримышечного введения, 250 мг/мл, 4 мл - ампулы (3)  - контурные ячейковые упаковки (1) - пачки картонные</t>
  </si>
  <si>
    <t>ЛС-002652</t>
  </si>
  <si>
    <t>15.12.2022 
1749/20-22</t>
  </si>
  <si>
    <t>4605964002785</t>
  </si>
  <si>
    <t>4605964009678</t>
  </si>
  <si>
    <t>Холи-Альфа®</t>
  </si>
  <si>
    <t>раствор для инфузий и внутримышечного введения, 250 мг/мл, 4 мл - ампула (10)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</si>
  <si>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</si>
  <si>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ЛП-№(002259)-(РГ-RU)</t>
  </si>
  <si>
    <t>30.05.2023 
25-7-4253061-ОПР-изм</t>
  </si>
  <si>
    <t>4680136223175</t>
  </si>
  <si>
    <t>раствор для инфузий и внутримышечного введения, 250 мг/мл, 4 мл - ампула (6)  - пачка картонная</t>
  </si>
  <si>
    <t>4680136223168</t>
  </si>
  <si>
    <t>раствор для инфузий и внутримышечного введения, 250 мг/мл, 4 мл - ампула (5)  - пачка картонная</t>
  </si>
  <si>
    <t>4680136223151</t>
  </si>
  <si>
    <t>раствор для инфузий и внутримышечного введения, 250 мг/мл, 4 мл - ампула (3)  - пачка картонная</t>
  </si>
  <si>
    <t>4680136223144</t>
  </si>
  <si>
    <t>28.06.2023 
898/20-23</t>
  </si>
  <si>
    <t>04.08.2023 
1097/20-23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</si>
  <si>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</si>
  <si>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>ЛП-№(003843)-(РГ-RU)</t>
  </si>
  <si>
    <t>22.03.2024 
25-7-4280986-ОПР-изм</t>
  </si>
  <si>
    <t>4680020189143</t>
  </si>
  <si>
    <t>Церепро®</t>
  </si>
  <si>
    <t>ЛП-№(004363)-(РГ-RU)</t>
  </si>
  <si>
    <t>21.06.2024 
25-7-4289538-ОПР-изм</t>
  </si>
  <si>
    <t>4605095012769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</si>
  <si>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</si>
  <si>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ЛП-№(002312)-(РГ-RU)</t>
  </si>
  <si>
    <t>25.09.2024 
1407/5/20-24</t>
  </si>
  <si>
    <t>4605453016767</t>
  </si>
  <si>
    <t>раствор для внутривенного и внутримышечного введения, 250 мг/мл, 4 мл - ампулы (3)  - упаковки ячейковые контурные (1) -  пачки картонные</t>
  </si>
  <si>
    <t>ЛП-008044</t>
  </si>
  <si>
    <t>31.10.2024 
1603/20-24</t>
  </si>
  <si>
    <t>ЛОГАЦЕР</t>
  </si>
  <si>
    <t xml:space="preserve">Вл.Вып.к.Перв.Уп.Втор.Уп.Пр.ПАО "Биосинтез", Россия (5834001025); </t>
  </si>
  <si>
    <t>ЛП-№(006873)-(РГ-RU)</t>
  </si>
  <si>
    <t>11.11.2024 
25-7-4304437-ОПР-изм</t>
  </si>
  <si>
    <t>4602884017868</t>
  </si>
  <si>
    <t>4602884017851</t>
  </si>
  <si>
    <t>ЛП-004753</t>
  </si>
  <si>
    <t>29.07.2021 
 (20-4-4181427-ОПР-изм)</t>
  </si>
  <si>
    <t xml:space="preserve">Вл.Вып.к.Перв.Уп.Втор.Уп.Пр.Общество с ограниченной ответственностью ''Эллара'' (ООО ''Эллара''), Россия (3321028719); </t>
  </si>
  <si>
    <t>ЛП-№(006877)-(РГ-RU)</t>
  </si>
  <si>
    <t>06.12.2024 
25-7-4306312-изм</t>
  </si>
  <si>
    <t>4670008162855</t>
  </si>
  <si>
    <t>4670008162879</t>
  </si>
  <si>
    <t>раствор для внутривенного и внутримышечного введения, 250 мг/мл, 4 мл - ампулы (5)  - упаковки ячейковые контурные (1) -  пачки картонные</t>
  </si>
  <si>
    <t>20.12.2024 
1912/20-24</t>
  </si>
  <si>
    <t>4605453016774</t>
  </si>
  <si>
    <t>раствор для внутривенного и внутримышечного введения, 250 мг/мл, 4 мл - ампулы (10)  - упаковки ячейковые контурные (1) -  пачки картонные</t>
  </si>
  <si>
    <t>4605453016781</t>
  </si>
  <si>
    <t>4605453016798</t>
  </si>
  <si>
    <t>раствор для внутривенного и внутримышечного введения, 250 мг/мл, 4 мл - ампулы (10)  - упаковки ячейковые контурные (2) - пачки картонные</t>
  </si>
  <si>
    <t>4605453016811</t>
  </si>
  <si>
    <t>раствор для внутривенного и внутримышечного введения, 250 мг/мл, 4 мл - ампулы (5)  - упаковки ячейковые контурные (4) - пачки картонные</t>
  </si>
  <si>
    <t>4605453016804</t>
  </si>
  <si>
    <t>раствор для внутривенного и внутримышечного введения, 250 мг/мл, 4 мл - ампулы (10)  - упаковки ячейковые контурные (5) - пачки картонные</t>
  </si>
  <si>
    <t>4605453016859</t>
  </si>
  <si>
    <t>раствор для внутривенного и внутримышечного введения, 250 мг/мл, 4 мл - ампулы (5)  - упаковки ячейковые контурные (10) - пачки картонные</t>
  </si>
  <si>
    <t>4605453016842</t>
  </si>
  <si>
    <t>раствор для внутривенного и внутримышечного введения, 250 мг/мл, 4 мл - ампулы (10)  - упаковки ячейковые контурные (10) - пачки картонные</t>
  </si>
  <si>
    <t>4605453016873</t>
  </si>
  <si>
    <t>раствор для внутривенного и внутримышечного введения, 250 мг/мл, 4 мл - ампулы (5)  - упаковки ячейковые контурные (20)- пачки картонные</t>
  </si>
  <si>
    <t>4605453016866</t>
  </si>
  <si>
    <t>26.02.2025 
171/20-25</t>
  </si>
  <si>
    <t>4605095012677</t>
  </si>
  <si>
    <t>ЛП-№(009484)-(РГ-RU)</t>
  </si>
  <si>
    <t>23.05.2025 
25-7-4323831-ОПР-изм</t>
  </si>
  <si>
    <t>раствор для внутривенного и внутримышечного введения, 250 мг/мл, 4 мл - ампула (5)  - пачка картонная</t>
  </si>
  <si>
    <t>29.05.2025 
757/20-25</t>
  </si>
  <si>
    <t>ХОЛИБРЕЙН</t>
  </si>
  <si>
    <t>раствор для внутримышечного введения и инфузий, 1000 мг, 4 мл - ампулы (5)  - пачки картонные</t>
  </si>
  <si>
    <t xml:space="preserve">Вл.Вып.к.Перв.Уп.Втор.Уп.Пр.Непубличное акционерное общество "Северная звезда" (НАО "Северная звезда"), Россия (7720185196); </t>
  </si>
  <si>
    <t>ЛП-№(010291)-(РГ-RU)</t>
  </si>
  <si>
    <t>23.07.2025 
1135/20-25</t>
  </si>
  <si>
    <t>4690655031809</t>
  </si>
  <si>
    <t>раствор для внутримышечного введения и инфузий, 1000 мг, 4 мл - ампулы (10)  - пачки картонные</t>
  </si>
  <si>
    <t>4690655031793</t>
  </si>
  <si>
    <t>12.08.2025 
1229/20-25</t>
  </si>
  <si>
    <t>20.08.2025 
1306/20-25</t>
  </si>
  <si>
    <t>раствор для внутримышечного введения и инфузий, 250 мг/мл, 4 мл - ампула (3)  - пачка картонная</t>
  </si>
  <si>
    <t>18.08.2025 
25-7-4331876-ОПР-изм</t>
  </si>
  <si>
    <t>4680136234294</t>
  </si>
  <si>
    <t>раствор для внутримышечного введения и инфузий, 250 мг/мл, 4 мл - ампула (5)  - пачка картонная</t>
  </si>
  <si>
    <t>4680136234300</t>
  </si>
  <si>
    <t>раствор для внутримышечного введения и инфузий, 250 мг/мл, 4 мл - ампула (6)  - пачка картонная</t>
  </si>
  <si>
    <t>4680136234317</t>
  </si>
  <si>
    <t>раствор для внутримышечного введения и инфузий, 250 мг/мл, 4 мл - ампула (10)  - пачка картонная</t>
  </si>
  <si>
    <t>4680136234324</t>
  </si>
  <si>
    <t>Глеацер</t>
  </si>
  <si>
    <t xml:space="preserve">Вл.АО "ЭкоФармПлюс", Россия (5043041240); Вып.к.Перв.Уп.Втор.Уп.Пр.Акционерное общество "ЭкоФармПлюс" (АО "ЭкоФармПлюс"), Россия (5043041240); </t>
  </si>
  <si>
    <t>ЛП-№(010119)-(РГ-RU)</t>
  </si>
  <si>
    <t>17.09.2025 
25-7-4338019-ОПР-изм</t>
  </si>
  <si>
    <t>4627074930109</t>
  </si>
  <si>
    <t>4627074930086</t>
  </si>
  <si>
    <t>раствор для внутримышечного введения и инфузий, 250 мг/мл, 4 мл - флакон (5)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</si>
  <si>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</si>
  <si>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>22.09.2025 
25-7-4337072-ОПР-изм</t>
  </si>
  <si>
    <t>4610226804861</t>
  </si>
  <si>
    <t>4610226804878</t>
  </si>
  <si>
    <t>07.10.2025 
1578/20-25</t>
  </si>
  <si>
    <t>10.11.2025 
1827/25-25</t>
  </si>
  <si>
    <t xml:space="preserve">Вл.Общество с ограниченной ответственностью "Б-ФАРМ"  (ООО "Б-ФАРМ"), Россия (5032209300); Вып.к.Перв.Уп.Втор.Уп.Пр.Акционерное общество "Брынцалов-А" (АО "Брынцалов-А"), Россия (0411032048); </t>
  </si>
  <si>
    <t>ЛП-№(009609)-(РГ-RU)</t>
  </si>
  <si>
    <t>25.08.2025 
25-7-4332518-изм</t>
  </si>
  <si>
    <t>4603779018533</t>
  </si>
  <si>
    <t>4603779002815</t>
  </si>
  <si>
    <t>раствор для внутривенного и внутримышечного введения, 250 мг/мл, 4 мл - ампулы (6)  - пачки картонные</t>
  </si>
  <si>
    <t>4603779018540</t>
  </si>
  <si>
    <t>4603779018144</t>
  </si>
  <si>
    <t>Глиатилин®</t>
  </si>
  <si>
    <t>ЛП-№(008870)-(РГ-RU)</t>
  </si>
  <si>
    <t>16.12.2025 
25-7-4348821-изм</t>
  </si>
  <si>
    <t>8024790126643</t>
  </si>
  <si>
    <t xml:space="preserve">Вл.Общество с ограниченной ответственностью "БрейнФарм" (ООО "БрейнФарм"), Россия (5043091033); Вып.к.Перв.Уп.Втор.Уп.Пр.Акционерное общество "ЭкоФармПлюс" (АО "ЭкоФармПлюс"), Россия (5043041240); </t>
  </si>
  <si>
    <t>02.02.2026 
25-7-4352913-ОПР-изм</t>
  </si>
  <si>
    <t>4620487040144</t>
  </si>
  <si>
    <t>4620487040137</t>
  </si>
  <si>
    <t>06.02.2026 
70/25-26</t>
  </si>
  <si>
    <t xml:space="preserve">Вл.Вып.к.Перв.Уп.Втор.Уп.Пр.Общество с ограниченной ответственностью "Б-ФАРМ"  (ООО "Б-ФАРМ"), Россия (5032209300); </t>
  </si>
  <si>
    <t>07.04.2026 
25-7-4359160-изм</t>
  </si>
  <si>
    <t>4620058181894</t>
  </si>
  <si>
    <t>4620058181870</t>
  </si>
  <si>
    <t>4620058181788</t>
  </si>
  <si>
    <t>4620058181887</t>
  </si>
  <si>
    <t>раствор для внутривенного и внутримышечного введения, 1000 мг/4 мл, 4 мл - ампулы (5)  - пачка картонная</t>
  </si>
  <si>
    <t xml:space="preserve">Вл.Вып.к.Перв.Уп.Втор.Уп.Пр.Открытое акционерное общество "Борисовский завод медицинских препаратов" (ОАО "БЗМП"), Республика Беларусь (600125834); </t>
  </si>
  <si>
    <t>ЛП-№(000819)-(ГП-RU)</t>
  </si>
  <si>
    <t>20.05.2026 
25-7-4363319-ОПР-изм</t>
  </si>
  <si>
    <t>Цена</t>
  </si>
  <si>
    <t>Рекогнан</t>
  </si>
  <si>
    <t>раствор для внутривенного и внутримышечного введения, 1000 мг/4 мл, 4 мл - ампулы (5)  - упаковки ячейковые контурные-пачки картонные</t>
  </si>
  <si>
    <t xml:space="preserve">Вл.Вып.к.Втор.Уп.Общество с ограниченной ответственностью "Герофарм", Россия; Перв.Уп.Пр.ФГУП "Московский эндокринный завод", Россия; </t>
  </si>
  <si>
    <t>N06BX06</t>
  </si>
  <si>
    <t>ЛП-003259</t>
  </si>
  <si>
    <t>04.12.2020 
 (531/20-20-ОПР)</t>
  </si>
  <si>
    <t>4607008360691</t>
  </si>
  <si>
    <t>раствор для внутривенного и внутримышечного введения, 1000 мг/4 мл, 4 мл - ампулы (5)  - упаковки ячейковые контурные (2) - пачки картонные</t>
  </si>
  <si>
    <t>4607008360684</t>
  </si>
  <si>
    <t>Нейрохолин</t>
  </si>
  <si>
    <t>раствор для внутривенного и внутримышечного введения, 1000 мг/4 мл, 4 мл - ампулы (10)  - пачки картонные</t>
  </si>
  <si>
    <t xml:space="preserve">Вл.Вып.к.Перв.Уп.Втор.Уп.Пр.Акционерное общество "Биннофарм" (АО "Биннофарм"), Россия; </t>
  </si>
  <si>
    <t>ЛП-004434</t>
  </si>
  <si>
    <t>4610004581212</t>
  </si>
  <si>
    <t>раствор для внутривенного и внутримышечного введения, 1000 мг/4 мл, 4 мл - ампулы (6)  - пачки картонные</t>
  </si>
  <si>
    <t>4610004581236</t>
  </si>
  <si>
    <t>4610004581199</t>
  </si>
  <si>
    <t>Нейропол</t>
  </si>
  <si>
    <t>раствор для внутривенного и внутримышечного введения, 250 мг/мл, 4 мл - ампулы (5)  - пачки  картонные</t>
  </si>
  <si>
    <t xml:space="preserve">Вл.Вып.к.Перв.Уп.Втор.Уп.Пр.Акционерное общество "Химфарм" (АО "Химфарм"), Республика Казахстан; </t>
  </si>
  <si>
    <t>ЛП-004905</t>
  </si>
  <si>
    <t>4870005152990</t>
  </si>
  <si>
    <t>раствор для внутривенного и внутримышечного введения, 125 мг/мл, 4 мл - ампулы (5)  - пачки картонные</t>
  </si>
  <si>
    <t>4870005152754</t>
  </si>
  <si>
    <t>Цералин-Лекфарм</t>
  </si>
  <si>
    <t>раствор для внутривенного и внутримышечного введения, 250 мг/мл, 4 мл - ампулы (5)  - упаковка контурная ячейковая (1) - пачка картонная</t>
  </si>
  <si>
    <t>ЛП-004974</t>
  </si>
  <si>
    <t>4812608007970</t>
  </si>
  <si>
    <t>раствор для внутривенного и внутримышечного введения, 125 мг/мл, 4 мл - ампулы (5)  - упаковка контурная ячейковая (1) - пачка картонная</t>
  </si>
  <si>
    <t>4812608007956</t>
  </si>
  <si>
    <t>раствор для внутривенного и внутримышечного введения, 125 мг/мл, 4 мл - ампулы (5)  - упаковки ячейковые контурные (2)- пачки картонные</t>
  </si>
  <si>
    <t>4812608007963</t>
  </si>
  <si>
    <t>раствор для внутривенного и внутримышечного введения, 250 мг/мл, 4 мл - ампулы (5)  - упаковки ячейковые контурные (2)- пачки картонные</t>
  </si>
  <si>
    <t>4812608007987</t>
  </si>
  <si>
    <t>Роноцит</t>
  </si>
  <si>
    <t>раствор для внутривенного и внутримышечного введения, 1000 мг/4 мл, 4 мл - ампулы (5)  - пачки картонные</t>
  </si>
  <si>
    <t xml:space="preserve">Вл.Ротафарм Лимитед, Великобритания (000000000000); Вып.к.Перв.Уп.Втор.Уп.Пр.К.О. Ромфарм Компани С.Р.Л, Румыния (14399646); </t>
  </si>
  <si>
    <t>ЛП-004764</t>
  </si>
  <si>
    <t>5944728003170</t>
  </si>
  <si>
    <t>Цересил Канон</t>
  </si>
  <si>
    <t xml:space="preserve">Вл.ЗАО "Канонфарма продакшн", Россия; Вып.к.Перв.Уп.Втор.Уп.Пр.ФКП "Армавирская биологическая фабрика", Россия; </t>
  </si>
  <si>
    <t>ЛП-004473</t>
  </si>
  <si>
    <t>4605894007683</t>
  </si>
  <si>
    <t>4605894007713</t>
  </si>
  <si>
    <t>Пронейро</t>
  </si>
  <si>
    <t>раствор для внутривенного и внутримышечного введения, 125 мг/мл, 4 мл - ампулы (10)  - пачки картонные</t>
  </si>
  <si>
    <t xml:space="preserve">Вл.ПАО "Галичфарм", Украина (058002913020 ); Вып.к.Перв.Уп.Втор.Уп.Пр.ПАО "Галичфарм", Украина; </t>
  </si>
  <si>
    <t>ЛП-003454</t>
  </si>
  <si>
    <t>4823000804838</t>
  </si>
  <si>
    <t>4823000804852</t>
  </si>
  <si>
    <t>ЦИТИКОЛИН-АЛИУМ</t>
  </si>
  <si>
    <t>раствор для внутривенного и внутримышечного введения, 1000 мг/4 мл, 4 мл - ампула (5)  - пачка картонная</t>
  </si>
  <si>
    <t xml:space="preserve">Вл.Вып.к.Перв.Уп.Втор.Уп.Пр.Акционерное общество "Биннофарм" (АО "Биннофарм"), Россия (7735518627); </t>
  </si>
  <si>
    <t>12.05.2021 
 (20-4-4172243-ОПР-изм)</t>
  </si>
  <si>
    <t>4610004582318</t>
  </si>
  <si>
    <t>раствор для внутривенного и внутримышечного введения, 125 мг/мл, 4 мл - ампула (5)  - пачка картонная</t>
  </si>
  <si>
    <t xml:space="preserve">Вл.Вып.к.Перв.Уп.Втор.Уп.Пр.Акционерное общество "Химфарм" (АО "Химфарм"), Республика Казахстан (931240000335); </t>
  </si>
  <si>
    <t>ЛП-№(000164)-(РГ-RU)</t>
  </si>
  <si>
    <t>28.06.2021 
 (20-4-4175678-ОПР-изм)</t>
  </si>
  <si>
    <t>4870050008037</t>
  </si>
  <si>
    <t>4870050008051</t>
  </si>
  <si>
    <t>раствор для внутривенного и внутримышечного введения, 1000 мг/4 мл, 4 мл - ампула (5)  - пачка  картонная</t>
  </si>
  <si>
    <t>ЛП-№(000849)-(РГ-RU)</t>
  </si>
  <si>
    <t>09.09.2022 
25-7-4224927-ОПР-изм</t>
  </si>
  <si>
    <t>Нооактив Экспресс</t>
  </si>
  <si>
    <t xml:space="preserve">Вл.Общество с ограниченной ответственностью "Фармасинтез-Тюмень" (ООО "Фармасинтез-Тюмень"), Россия (7203332653); Вып.к.Перв.Уп.Втор.Уп.Пр.Акционерное общество "Фармасинтез" (АО "Фармасинтез"), Россия (3810023308); </t>
  </si>
  <si>
    <t>ЛП-№(000978)-(РГ-RU)</t>
  </si>
  <si>
    <t>30.09.2022 
1131/20-22</t>
  </si>
  <si>
    <t>4605310025543</t>
  </si>
  <si>
    <t>Энцетрон-СОЛОфарм</t>
  </si>
  <si>
    <t>раствор для внутривенного и внутримышечного введения, 125 мг/мл, 4 мл - ампула (10)  - пачка 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</si>
  <si>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</si>
  <si>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ЛП-№(001369)-(РГ-RU)</t>
  </si>
  <si>
    <t>12.12.2022 
25-7-4236094-ОПР-изм</t>
  </si>
  <si>
    <t>4630179304102</t>
  </si>
  <si>
    <t>раствор для внутривенного и внутримышечного введения, 125 мг/мл, 4 мл - ампула (10)  - пачка картонная</t>
  </si>
  <si>
    <t>4630179304133</t>
  </si>
  <si>
    <t>раствор для внутривенного и внутримышечного введения, 125 мг/мл, 4 мл - ампула (5)  - пачка  картонная</t>
  </si>
  <si>
    <t>4630179304157</t>
  </si>
  <si>
    <t>4630179304096</t>
  </si>
  <si>
    <t>раствор для внутривенного и внутримышечного введения, 125 мг/мл, 4 мл - ампула (3)  - пачка  картонная</t>
  </si>
  <si>
    <t>4630179304072</t>
  </si>
  <si>
    <t>4630179304119</t>
  </si>
  <si>
    <t>раствор для внутривенного и внутримышечного введения, 250 мг/мл, 4 мл - ампула (10)  - пачка  картонная</t>
  </si>
  <si>
    <t>4630179304201</t>
  </si>
  <si>
    <t>4630179304232</t>
  </si>
  <si>
    <t>4630179304256</t>
  </si>
  <si>
    <t>4630179304225</t>
  </si>
  <si>
    <t>раствор для внутривенного и внутримышечного введения, 250 мг/мл, 4 мл - ампула (3)  - пачка  картонная</t>
  </si>
  <si>
    <t>4630179304249</t>
  </si>
  <si>
    <t>4630179304218</t>
  </si>
  <si>
    <t>4630179304126</t>
  </si>
  <si>
    <t>4630179304140</t>
  </si>
  <si>
    <t>4630179304164</t>
  </si>
  <si>
    <t>4630179304171</t>
  </si>
  <si>
    <t>4630179304195</t>
  </si>
  <si>
    <t>4630179304263</t>
  </si>
  <si>
    <t>НЕЙПИЛЕПТ®</t>
  </si>
  <si>
    <t>ЛП-№(001613)-(РГ-RU)</t>
  </si>
  <si>
    <t>23.01.2023 
25-7-4240183-ОПР-изм</t>
  </si>
  <si>
    <t>4605964011442</t>
  </si>
  <si>
    <t>4605964011459</t>
  </si>
  <si>
    <t>раствор для внутривенного и внутримышечного введения, 125 мг/мл, 4 мл - ампулы (5)  - контурные ячейковые упаковки (2) - пачки картонные</t>
  </si>
  <si>
    <t>4605964011428</t>
  </si>
  <si>
    <t>раствор для внутривенного и внутримышечного введения, 125 мг/мл, 4 мл - ампулы (5)  - контурные ячейковые упаковки (1) - пачки картонные</t>
  </si>
  <si>
    <t>4605964011411</t>
  </si>
  <si>
    <t>ЦЕРЕМЕКСИН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</si>
  <si>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</si>
  <si>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ЛП-005564</t>
  </si>
  <si>
    <t>06.04.2023 
25-7-4248000-ОПР-изм</t>
  </si>
  <si>
    <t>4602509029085</t>
  </si>
  <si>
    <t>4602509029092</t>
  </si>
  <si>
    <t>4602509029108</t>
  </si>
  <si>
    <t>4602509029054</t>
  </si>
  <si>
    <t>4602509029061</t>
  </si>
  <si>
    <t>раствор для внутривенного и внутримышечного введения, 125 мг/мл, 4 мл - ампула (10)  - коробка картонная</t>
  </si>
  <si>
    <t>4602509029078</t>
  </si>
  <si>
    <t>Флостад® СЛ</t>
  </si>
  <si>
    <t xml:space="preserve">Вл.Общество с ограниченной ответственностью "СЕЛНЕР ЭлЭлПи", Россия (7719410055); Вып.к.Перв.Уп.Втор.Уп.Пр.ФГБУ "Национальный медицинский исследовательский центр кардиологии" Министерства здравоохранения Российской Федерации (ФГБУ "НМИЦ кардиологии" Минздрава России), Россия (7731243467); </t>
  </si>
  <si>
    <t>ЛП-006260</t>
  </si>
  <si>
    <t>26.05.2023 
721/20-23</t>
  </si>
  <si>
    <t>4601582001148</t>
  </si>
  <si>
    <t>4601582001162</t>
  </si>
  <si>
    <t>4601582001155</t>
  </si>
  <si>
    <t>4601582001179</t>
  </si>
  <si>
    <t>ЛП-007097</t>
  </si>
  <si>
    <t>29.08.2023 
1214/20-23</t>
  </si>
  <si>
    <t>4670008165498</t>
  </si>
  <si>
    <t>4670008165634</t>
  </si>
  <si>
    <t>Цитиколин-ЭСКОМ</t>
  </si>
  <si>
    <t>раствор для внутривенного и внутримышечного введения, 250 мг/мл, 4 мл - ампулы (5)  - упаковки ячейковые контруные (2) - пачки картонные</t>
  </si>
  <si>
    <t>ЛП-007628</t>
  </si>
  <si>
    <t>21.12.2023 
1980/20-23</t>
  </si>
  <si>
    <t>4605453014480</t>
  </si>
  <si>
    <t>ЛП-№(003088)-(РГ-RU)</t>
  </si>
  <si>
    <t>06.02.2024 
25-7-4278463-изм</t>
  </si>
  <si>
    <t>раствор для внутривенного и внутримышечного введения, 125 мг/мл, 4 мл - ампулы (10)  - коробки картонные</t>
  </si>
  <si>
    <t xml:space="preserve">Вл.Вып.к.Перв.Уп.Втор.Уп.Пр.Акционерное общество "Новосибхимфарм" (АО "Новосибхимфарм"), Россия (5405101302); </t>
  </si>
  <si>
    <t>ЛП-№(003286)-(РГ-RU)</t>
  </si>
  <si>
    <t>05.03.2024 
202/20-24</t>
  </si>
  <si>
    <t>4602212013319</t>
  </si>
  <si>
    <t>раствор для внутривенного и внутримышечного введения, 125 мг/мл, 8 мл - ампулы (10)  - коробки картонные</t>
  </si>
  <si>
    <t>4602212013326</t>
  </si>
  <si>
    <t>раствор для внутривенного и внутримышечного введения, 250 мг/мл, 4 мл - ампулы (10)  - коробки картонные</t>
  </si>
  <si>
    <t>4602212013333</t>
  </si>
  <si>
    <t xml:space="preserve">Вл.Общество с ограниченной ответственностью "Фармпотребсоюз" (ООО "Фармпотребсоюз"), Россия (5043057875); Вып.к.Перв.Уп.Втор.Уп.Пр.Акционерное общество "Брынцалов-А" (АО "Брынцалов-А"), Россия (0411032048); </t>
  </si>
  <si>
    <t>ЛП-№(003072)-(РГ-RU)</t>
  </si>
  <si>
    <t>04.04.2024 
377/20-24</t>
  </si>
  <si>
    <t>4603779019325</t>
  </si>
  <si>
    <t>ЛП-№(003311)-(РГ-RU)</t>
  </si>
  <si>
    <t>24.05.2024 
25-7-4285076-изм</t>
  </si>
  <si>
    <t xml:space="preserve">Вл.Пр.Общество с ограниченной ответственностью "СЕЛНЕР ЭлЭлПи", Россия (7719410055); Вып.к.Перв.Уп.Втор.Уп.Общество с ограниченной ответственностью "Славянская аптека" (ООО "Славянская аптека"), Россия (3321015283); </t>
  </si>
  <si>
    <t>24.05.2024 
25-7-4285212-изм</t>
  </si>
  <si>
    <t>4607005936899</t>
  </si>
  <si>
    <t>4607005936882</t>
  </si>
  <si>
    <t>4607005936912</t>
  </si>
  <si>
    <t>4607005936875</t>
  </si>
  <si>
    <t>16.07.2024 
1031/20-24</t>
  </si>
  <si>
    <t>ЦИТИКОЛИН ТРИВИУМ®</t>
  </si>
  <si>
    <t xml:space="preserve">Вл.Общество с ограниченной ответственностью "Тривиум-XXI" (ООО "Тривиум-XXI"), Россия (7705728698);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</si>
  <si>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ЛП-№(005431)-(РГ-RU)</t>
  </si>
  <si>
    <t>29.07.2024 
25-7-4291584-изм</t>
  </si>
  <si>
    <t>4605894011611</t>
  </si>
  <si>
    <t>4605894011635</t>
  </si>
  <si>
    <t>4605894011628</t>
  </si>
  <si>
    <t>4605894011642</t>
  </si>
  <si>
    <t>раствор для внутривенного и внутримышечного введения, 125 мг/мл, 4 мл - ампулы (5)  - упаковки ячейковые контурные (1) -  пачки картонные</t>
  </si>
  <si>
    <t>26.09.2024 
1408/20-24</t>
  </si>
  <si>
    <t>4605453014459</t>
  </si>
  <si>
    <t>раствор для внутривенного и внутримышечного введения, 125 мг/мл, 4 мл - ампулы (5)  - упаковки ячейковые контурные (2) - пачки картонные</t>
  </si>
  <si>
    <t>4605453014466</t>
  </si>
  <si>
    <t>4605453014473</t>
  </si>
  <si>
    <t>Цераксон®</t>
  </si>
  <si>
    <t xml:space="preserve">Вл.Феррер Интернасьональ С.А., Испания (A08041162); Вып.к.Перв.Уп.Втор.Уп.Пр.Феррер Интернасьональ С.А., Испания (A08041162); </t>
  </si>
  <si>
    <t>ЛП-№(002729)-(РГ-RU)</t>
  </si>
  <si>
    <t>22.10.2024 
1544/20-24</t>
  </si>
  <si>
    <t>8433042020484</t>
  </si>
  <si>
    <t>8433042001391</t>
  </si>
  <si>
    <t>16.12.2024 
1889/20-24</t>
  </si>
  <si>
    <t>Цитиколин Велфарм</t>
  </si>
  <si>
    <t>ЛП-№(008401)-(РГ-RU)</t>
  </si>
  <si>
    <t>21.03.2025 
25-7-4317549-ОПР-изм</t>
  </si>
  <si>
    <t>4680136232870</t>
  </si>
  <si>
    <t>4680136232887</t>
  </si>
  <si>
    <t>4680136232900</t>
  </si>
  <si>
    <t>4680136232894</t>
  </si>
  <si>
    <t>14.04.2025 
482/1/20-25</t>
  </si>
  <si>
    <t>17.04.2025 
510/20-25</t>
  </si>
  <si>
    <t>29.05.2025 
763/20-25</t>
  </si>
  <si>
    <t>10.07.2025 
1042/20-25</t>
  </si>
  <si>
    <t>ЛП-№(010086)-(РГ-RU)</t>
  </si>
  <si>
    <t>16.07.2025 
25-7-4328380-ОПР-изм</t>
  </si>
  <si>
    <t>4610383700297</t>
  </si>
  <si>
    <t>4610383700310</t>
  </si>
  <si>
    <t>12.08.2025 
1225/20-25</t>
  </si>
  <si>
    <t>24.09.2025 
25-7-4338547-изм</t>
  </si>
  <si>
    <t>4610226805202</t>
  </si>
  <si>
    <t>4610226805196</t>
  </si>
  <si>
    <t>ЦЕРЕМЕКСИН®</t>
  </si>
  <si>
    <t>ЛП-№(011385)-(РГ-RU)</t>
  </si>
  <si>
    <t>25.09.2025 
25-7-4338470-ОПР-изм</t>
  </si>
  <si>
    <t xml:space="preserve">Вл.Республиканское унитарное производственное предприятие "Белмедпрепараты" (РУП "Белмедпрепараты"), Республика Беларусь (100049731); Перв.Уп.Втор.Уп.Пр.Республиканское унитарное производственное предприятие "Белмедпрепараты" (РУП "Белмедпрепараты"), Республика Беларусь (100049731); Вып.к.Республиканское унитарное производственное предприятие "Белмедпрепараты" (РУП "Белмедпрепараты"), Республика Беларусь (100049731); </t>
  </si>
  <si>
    <t>ЛП-008673</t>
  </si>
  <si>
    <t>30.09.2025 
1495/20-25</t>
  </si>
  <si>
    <t>4810133010014</t>
  </si>
  <si>
    <t>4810133009995</t>
  </si>
  <si>
    <t>14.10.2025 
1641/20-25</t>
  </si>
  <si>
    <t>15.10.2025 
1671/20-25</t>
  </si>
  <si>
    <t>Энцетрон солофарм</t>
  </si>
  <si>
    <t>раствор для внутривенного и внутримышечного введения, 125 мг/мл, 4 мл - ампула (3)  - пачка картонная</t>
  </si>
  <si>
    <t>08.04.2026 
25-7-4359089-ОПР-изм</t>
  </si>
  <si>
    <t>раствор для внутривенного и внутримышечного введения, 250 мг/мл, 4 мл - ампула (3)  - пачка картонная</t>
  </si>
  <si>
    <t>ЛП-№(014145)-(РГ-RU)</t>
  </si>
  <si>
    <t>19.05.2026 
25-7-4363031-изм</t>
  </si>
  <si>
    <t>4620487040168</t>
  </si>
  <si>
    <t>4650139480035</t>
  </si>
  <si>
    <t>09.06.2026 
934/25-26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</si>
</sst>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0\ _₽_-;\-* #,##0.000\ _₽_-;_-* &quot;-&quot;??\ _₽_-;_-@_-"/>
    <numFmt numFmtId="165" formatCode="#,##0.00_ ;\-#,##0.00\ "/>
    <numFmt numFmtId="166" formatCode="_-* #,##0\ _₽_-;\-* #,##0\ _₽_-;_-* &quot;-&quot;??\ _₽_-;_-@_-"/>
    <numFmt numFmtId="171" formatCode="#,##0.0000"/>
    <numFmt numFmtId="172" formatCode="[$-10419]###\ ###"/>
    <numFmt numFmtId="173" formatCode="[$-10419]###\ ###\ ##0.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 val="singleAccounting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3">
    <xf numFmtId="0" fontId="0" fillId="0" borderId="0" xfId="0"/>
    <xf numFmtId="4" fontId="3" fillId="2" borderId="2" xfId="0" applyNumberFormat="1" applyFont="1" applyFill="1" applyBorder="1" applyAlignment="1">
      <alignment horizontal="center" vertical="top" wrapText="1"/>
    </xf>
    <xf numFmtId="2" fontId="3" fillId="0" borderId="2" xfId="1" applyNumberFormat="1" applyFont="1" applyFill="1" applyBorder="1" applyAlignment="1" applyProtection="1">
      <alignment horizontal="center" vertical="top" wrapText="1"/>
    </xf>
    <xf numFmtId="164" fontId="3" fillId="0" borderId="2" xfId="1" applyNumberFormat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>
      <alignment horizontal="center" vertical="top" wrapText="1"/>
    </xf>
    <xf numFmtId="43" fontId="3" fillId="3" borderId="2" xfId="1" applyFont="1" applyFill="1" applyBorder="1" applyAlignment="1" applyProtection="1">
      <alignment horizontal="center" vertical="top" wrapText="1"/>
      <protection locked="0"/>
    </xf>
    <xf numFmtId="49" fontId="3" fillId="0" borderId="2" xfId="1" applyNumberFormat="1" applyFont="1" applyBorder="1" applyAlignment="1" applyProtection="1">
      <alignment horizontal="center" vertical="top" wrapText="1"/>
      <protection locked="0"/>
    </xf>
    <xf numFmtId="43" fontId="3" fillId="0" borderId="2" xfId="1" applyFont="1" applyFill="1" applyBorder="1" applyAlignment="1" applyProtection="1">
      <alignment horizontal="center" vertical="top" wrapText="1"/>
      <protection locked="0"/>
    </xf>
    <xf numFmtId="2" fontId="3" fillId="0" borderId="2" xfId="1" applyNumberFormat="1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>
      <alignment horizontal="center" vertical="top" wrapText="1"/>
    </xf>
    <xf numFmtId="43" fontId="3" fillId="3" borderId="1" xfId="1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>
      <alignment horizontal="center" vertical="top" wrapText="1"/>
    </xf>
    <xf numFmtId="4" fontId="3" fillId="5" borderId="2" xfId="0" applyNumberFormat="1" applyFont="1" applyFill="1" applyBorder="1" applyAlignment="1">
      <alignment horizontal="center" vertical="top" wrapText="1"/>
    </xf>
    <xf numFmtId="49" fontId="3" fillId="5" borderId="2" xfId="1" applyNumberFormat="1" applyFont="1" applyFill="1" applyBorder="1" applyAlignment="1">
      <alignment horizontal="center" vertical="top" wrapText="1"/>
    </xf>
    <xf numFmtId="2" fontId="3" fillId="5" borderId="2" xfId="1" applyNumberFormat="1" applyFont="1" applyFill="1" applyBorder="1" applyAlignment="1">
      <alignment horizontal="center" vertical="top" wrapText="1"/>
    </xf>
    <xf numFmtId="4" fontId="3" fillId="6" borderId="2" xfId="0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4" fontId="6" fillId="5" borderId="2" xfId="0" applyNumberFormat="1" applyFont="1" applyFill="1" applyBorder="1" applyAlignment="1" applyProtection="1">
      <alignment horizontal="center" vertical="top" wrapText="1"/>
      <protection locked="0"/>
    </xf>
    <xf numFmtId="43" fontId="6" fillId="5" borderId="2" xfId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49" fontId="3" fillId="0" borderId="0" xfId="1" applyNumberFormat="1" applyFont="1" applyAlignment="1">
      <alignment horizontal="center" vertical="top" wrapText="1"/>
    </xf>
    <xf numFmtId="2" fontId="3" fillId="0" borderId="0" xfId="1" applyNumberFormat="1" applyFont="1" applyAlignment="1">
      <alignment horizontal="center" vertical="top" wrapText="1"/>
    </xf>
    <xf numFmtId="10" fontId="3" fillId="0" borderId="0" xfId="0" applyNumberFormat="1" applyFont="1" applyAlignment="1">
      <alignment horizontal="center" vertical="top" wrapText="1"/>
    </xf>
    <xf numFmtId="43" fontId="6" fillId="0" borderId="0" xfId="1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0" fontId="0" fillId="0" borderId="0" xfId="0" applyFont="1"/>
    <xf numFmtId="43" fontId="6" fillId="6" borderId="2" xfId="1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10" fontId="3" fillId="0" borderId="2" xfId="0" applyNumberFormat="1" applyFont="1" applyFill="1" applyBorder="1" applyAlignment="1">
      <alignment horizontal="center" vertical="top" wrapText="1"/>
    </xf>
    <xf numFmtId="4" fontId="6" fillId="4" borderId="2" xfId="0" applyNumberFormat="1" applyFont="1" applyFill="1" applyBorder="1" applyAlignment="1">
      <alignment horizontal="center" vertical="top" wrapText="1"/>
    </xf>
    <xf numFmtId="43" fontId="6" fillId="4" borderId="2" xfId="1" applyFont="1" applyFill="1" applyBorder="1" applyAlignment="1">
      <alignment horizontal="center" vertical="top" wrapText="1"/>
    </xf>
    <xf numFmtId="49" fontId="7" fillId="0" borderId="2" xfId="2" applyNumberFormat="1" applyFill="1" applyBorder="1" applyAlignment="1" applyProtection="1">
      <alignment horizontal="center" vertical="top" wrapText="1"/>
      <protection locked="0"/>
    </xf>
    <xf numFmtId="4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>
      <alignment horizontal="left" vertical="top" wrapText="1"/>
    </xf>
    <xf numFmtId="165" fontId="3" fillId="0" borderId="2" xfId="1" applyNumberFormat="1" applyFont="1" applyFill="1" applyBorder="1" applyAlignment="1" applyProtection="1">
      <alignment horizontal="center" vertical="top" wrapText="1"/>
      <protection locked="0"/>
    </xf>
    <xf numFmtId="10" fontId="3" fillId="0" borderId="2" xfId="0" applyNumberFormat="1" applyFont="1" applyBorder="1" applyAlignment="1" applyProtection="1">
      <alignment horizontal="center" vertical="top" wrapText="1"/>
      <protection locked="0"/>
    </xf>
    <xf numFmtId="43" fontId="3" fillId="0" borderId="2" xfId="1" applyFont="1" applyFill="1" applyBorder="1" applyAlignment="1" applyProtection="1">
      <alignment horizontal="center" vertical="top" wrapText="1"/>
    </xf>
    <xf numFmtId="49" fontId="3" fillId="0" borderId="2" xfId="1" quotePrefix="1" applyNumberFormat="1" applyFont="1" applyBorder="1" applyAlignment="1" applyProtection="1">
      <alignment horizontal="center" vertical="top" wrapText="1"/>
      <protection locked="0"/>
    </xf>
    <xf numFmtId="43" fontId="3" fillId="3" borderId="2" xfId="1" applyFont="1" applyFill="1" applyBorder="1" applyAlignment="1">
      <alignment vertical="top" wrapText="1"/>
    </xf>
    <xf numFmtId="0" fontId="7" fillId="0" borderId="0" xfId="2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 applyProtection="1">
      <alignment horizontal="center" vertical="top" wrapText="1"/>
    </xf>
    <xf numFmtId="43" fontId="3" fillId="0" borderId="2" xfId="1" applyFont="1" applyFill="1" applyBorder="1" applyAlignment="1">
      <alignment vertical="top" wrapText="1"/>
    </xf>
    <xf numFmtId="0" fontId="7" fillId="0" borderId="2" xfId="2" applyFill="1" applyBorder="1" applyAlignment="1">
      <alignment wrapText="1"/>
    </xf>
    <xf numFmtId="43" fontId="3" fillId="0" borderId="2" xfId="1" applyFont="1" applyBorder="1" applyAlignment="1" applyProtection="1">
      <alignment horizontal="center" vertical="top" wrapText="1"/>
      <protection locked="0"/>
    </xf>
    <xf numFmtId="43" fontId="7" fillId="0" borderId="2" xfId="2" applyNumberFormat="1" applyFill="1" applyBorder="1" applyAlignment="1" applyProtection="1">
      <alignment horizontal="center" vertical="top" wrapText="1"/>
      <protection locked="0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4" xfId="0" applyNumberFormat="1" applyFont="1" applyBorder="1" applyAlignment="1" applyProtection="1">
      <alignment horizontal="center" vertical="top" wrapText="1"/>
      <protection locked="0"/>
    </xf>
    <xf numFmtId="10" fontId="3" fillId="0" borderId="1" xfId="0" applyNumberFormat="1" applyFont="1" applyBorder="1" applyAlignment="1" applyProtection="1">
      <alignment horizontal="center" vertical="top" wrapText="1"/>
      <protection locked="0"/>
    </xf>
    <xf numFmtId="10" fontId="3" fillId="0" borderId="3" xfId="0" applyNumberFormat="1" applyFont="1" applyBorder="1" applyAlignment="1" applyProtection="1">
      <alignment horizontal="center" vertical="top" wrapText="1"/>
      <protection locked="0"/>
    </xf>
    <xf numFmtId="10" fontId="3" fillId="0" borderId="4" xfId="0" applyNumberFormat="1" applyFont="1" applyBorder="1" applyAlignment="1" applyProtection="1">
      <alignment horizontal="center" vertical="top" wrapText="1"/>
      <protection locked="0"/>
    </xf>
    <xf numFmtId="4" fontId="3" fillId="4" borderId="1" xfId="0" applyNumberFormat="1" applyFont="1" applyFill="1" applyBorder="1" applyAlignment="1" applyProtection="1">
      <alignment horizontal="center" vertical="top" wrapText="1"/>
      <protection locked="0"/>
    </xf>
    <xf numFmtId="4" fontId="3" fillId="4" borderId="3" xfId="0" applyNumberFormat="1" applyFont="1" applyFill="1" applyBorder="1" applyAlignment="1" applyProtection="1">
      <alignment horizontal="center" vertical="top" wrapText="1"/>
      <protection locked="0"/>
    </xf>
    <xf numFmtId="4" fontId="3" fillId="4" borderId="4" xfId="0" applyNumberFormat="1" applyFont="1" applyFill="1" applyBorder="1" applyAlignment="1" applyProtection="1">
      <alignment horizontal="center" vertical="top" wrapText="1"/>
      <protection locked="0"/>
    </xf>
    <xf numFmtId="43" fontId="6" fillId="4" borderId="1" xfId="1" applyFont="1" applyFill="1" applyBorder="1" applyAlignment="1" applyProtection="1">
      <alignment horizontal="center" vertical="top" wrapText="1"/>
      <protection locked="0"/>
    </xf>
    <xf numFmtId="43" fontId="6" fillId="4" borderId="3" xfId="1" applyFont="1" applyFill="1" applyBorder="1" applyAlignment="1" applyProtection="1">
      <alignment horizontal="center" vertical="top" wrapText="1"/>
      <protection locked="0"/>
    </xf>
    <xf numFmtId="43" fontId="6" fillId="4" borderId="4" xfId="1" applyFont="1" applyFill="1" applyBorder="1" applyAlignment="1" applyProtection="1">
      <alignment horizontal="center" vertical="top" wrapText="1"/>
      <protection locked="0"/>
    </xf>
    <xf numFmtId="0" fontId="2" fillId="5" borderId="7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66" fontId="3" fillId="0" borderId="1" xfId="1" applyNumberFormat="1" applyFont="1" applyFill="1" applyBorder="1" applyAlignment="1" applyProtection="1">
      <alignment horizontal="center" vertical="top" wrapText="1"/>
      <protection locked="0"/>
    </xf>
    <xf numFmtId="166" fontId="3" fillId="0" borderId="3" xfId="1" applyNumberFormat="1" applyFont="1" applyFill="1" applyBorder="1" applyAlignment="1" applyProtection="1">
      <alignment horizontal="center" vertical="top" wrapText="1"/>
      <protection locked="0"/>
    </xf>
    <xf numFmtId="166" fontId="3" fillId="0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43" fontId="3" fillId="3" borderId="7" xfId="1" applyFont="1" applyFill="1" applyBorder="1" applyAlignment="1">
      <alignment horizontal="center" vertical="top" wrapText="1"/>
    </xf>
    <xf numFmtId="43" fontId="3" fillId="3" borderId="5" xfId="1" applyFont="1" applyFill="1" applyBorder="1" applyAlignment="1">
      <alignment horizontal="center" vertical="top" wrapText="1"/>
    </xf>
    <xf numFmtId="43" fontId="3" fillId="3" borderId="6" xfId="1" applyFont="1" applyFill="1" applyBorder="1" applyAlignment="1">
      <alignment horizontal="center" vertical="top" wrapText="1"/>
    </xf>
    <xf numFmtId="43" fontId="3" fillId="0" borderId="2" xfId="1" applyFont="1" applyFill="1" applyBorder="1" applyAlignment="1">
      <alignment horizontal="center" vertical="top" wrapText="1"/>
    </xf>
    <xf numFmtId="165" fontId="3" fillId="3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2"/>
    <xf numFmtId="171" fontId="3" fillId="0" borderId="2" xfId="0" applyNumberFormat="1" applyFont="1" applyFill="1" applyBorder="1" applyAlignment="1">
      <alignment horizontal="center" vertical="top" wrapText="1"/>
    </xf>
    <xf numFmtId="0" fontId="7" fillId="0" borderId="2" xfId="2" applyBorder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166" fontId="3" fillId="0" borderId="2" xfId="1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8" fillId="7" borderId="8" xfId="0" applyFont="1" applyFill="1" applyBorder="1" applyAlignment="1" applyProtection="1">
      <alignment horizontal="center" vertical="center" wrapText="1" readingOrder="1"/>
      <protection locked="0"/>
    </xf>
    <xf numFmtId="0" fontId="8" fillId="7" borderId="9" xfId="0" applyFont="1" applyFill="1" applyBorder="1" applyAlignment="1" applyProtection="1">
      <alignment horizontal="center" vertical="center" wrapText="1" readingOrder="1"/>
      <protection locked="0"/>
    </xf>
    <xf numFmtId="0" fontId="8" fillId="7" borderId="10" xfId="0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172" fontId="9" fillId="0" borderId="12" xfId="0" applyNumberFormat="1" applyFont="1" applyBorder="1" applyAlignment="1" applyProtection="1">
      <alignment horizontal="center" vertical="top" wrapText="1" readingOrder="1"/>
      <protection locked="0"/>
    </xf>
    <xf numFmtId="173" fontId="9" fillId="0" borderId="12" xfId="0" applyNumberFormat="1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10" fillId="0" borderId="12" xfId="0" applyFont="1" applyBorder="1" applyAlignment="1" applyProtection="1">
      <alignment horizontal="center" vertical="top" wrapText="1" readingOrder="1"/>
      <protection locked="0"/>
    </xf>
    <xf numFmtId="14" fontId="10" fillId="0" borderId="13" xfId="0" applyNumberFormat="1" applyFont="1" applyBorder="1" applyAlignment="1" applyProtection="1">
      <alignment horizontal="center" vertical="top" wrapText="1" readingOrder="1"/>
      <protection locked="0"/>
    </xf>
    <xf numFmtId="0" fontId="8" fillId="7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/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akupki.gov.ru/epz/contract/contractCard/common-info.html?reestrNumber=2710703397126000017" TargetMode="External"/><Relationship Id="rId2" Type="http://schemas.openxmlformats.org/officeDocument/2006/relationships/hyperlink" Target="https://zakupki.gov.ru/epz/contract/contractCard/common-info.html?reestrNumber=2773507994826000017" TargetMode="External"/><Relationship Id="rId1" Type="http://schemas.openxmlformats.org/officeDocument/2006/relationships/hyperlink" Target="https://zakupki.gov.ru/epz/contract/contractCard/common-info.html?reestrNumber=26439030274260000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zakupki.gov.ru/epz/contract/contractCard/common-info.html?reestrNumber=2637600067625000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"/>
  <sheetViews>
    <sheetView tabSelected="1" zoomScale="75" zoomScaleNormal="75" workbookViewId="0">
      <selection activeCell="AA18" sqref="AA18"/>
    </sheetView>
  </sheetViews>
  <sheetFormatPr defaultColWidth="9.140625" defaultRowHeight="30" customHeight="1" x14ac:dyDescent="0.25"/>
  <cols>
    <col min="1" max="1" width="5.7109375" style="31" customWidth="1"/>
    <col min="2" max="2" width="18.7109375" style="31" customWidth="1"/>
    <col min="3" max="3" width="29.7109375" style="31" customWidth="1"/>
    <col min="4" max="4" width="13.7109375" style="31" customWidth="1"/>
    <col min="5" max="5" width="6.7109375" style="31" customWidth="1"/>
    <col min="6" max="6" width="9.140625" style="31"/>
    <col min="7" max="7" width="9.140625" style="31" hidden="1" customWidth="1"/>
    <col min="8" max="8" width="12.85546875" style="31" hidden="1" customWidth="1"/>
    <col min="9" max="9" width="7.42578125" style="31" hidden="1" customWidth="1"/>
    <col min="10" max="10" width="24" style="31" customWidth="1"/>
    <col min="11" max="11" width="14.140625" style="31" customWidth="1"/>
    <col min="12" max="12" width="24.42578125" style="31" customWidth="1"/>
    <col min="13" max="13" width="12.42578125" style="31" customWidth="1"/>
    <col min="14" max="14" width="12.140625" style="31" customWidth="1"/>
    <col min="15" max="15" width="17.7109375" style="31" customWidth="1"/>
    <col min="16" max="16" width="22.85546875" style="31" customWidth="1"/>
    <col min="17" max="17" width="16.85546875" style="31" customWidth="1"/>
    <col min="18" max="18" width="9.140625" style="31"/>
    <col min="19" max="19" width="14.5703125" style="31" bestFit="1" customWidth="1"/>
    <col min="20" max="20" width="11.28515625" style="31" customWidth="1"/>
    <col min="21" max="21" width="13.140625" style="31" customWidth="1"/>
    <col min="22" max="22" width="10.7109375" style="31" bestFit="1" customWidth="1"/>
    <col min="23" max="26" width="9.140625" style="31"/>
    <col min="27" max="27" width="16.42578125" style="31" customWidth="1"/>
    <col min="28" max="28" width="20.85546875" style="31" customWidth="1"/>
    <col min="29" max="29" width="15.42578125" style="31" customWidth="1"/>
    <col min="30" max="31" width="11.85546875" style="31" bestFit="1" customWidth="1"/>
    <col min="32" max="32" width="11.28515625" style="31" bestFit="1" customWidth="1"/>
    <col min="33" max="33" width="10.5703125" style="56" bestFit="1" customWidth="1"/>
    <col min="34" max="34" width="11.5703125" style="31" bestFit="1" customWidth="1"/>
    <col min="35" max="16384" width="9.140625" style="31"/>
  </cols>
  <sheetData>
    <row r="1" spans="1:33" s="29" customFormat="1" ht="15" x14ac:dyDescent="0.25">
      <c r="A1" s="19"/>
      <c r="B1" s="19"/>
      <c r="C1" s="19"/>
      <c r="D1" s="19"/>
      <c r="E1" s="19"/>
      <c r="F1" s="19"/>
      <c r="G1" s="19"/>
      <c r="H1" s="19"/>
      <c r="I1" s="19"/>
      <c r="J1" s="20"/>
      <c r="K1" s="20"/>
      <c r="L1" s="21"/>
      <c r="M1" s="22"/>
      <c r="N1" s="19"/>
      <c r="O1" s="23"/>
      <c r="P1" s="24"/>
      <c r="Q1" s="24"/>
      <c r="R1" s="25"/>
      <c r="S1" s="25"/>
      <c r="T1" s="22"/>
      <c r="U1" s="19"/>
      <c r="V1" s="19"/>
      <c r="W1" s="19"/>
      <c r="X1" s="19"/>
      <c r="Y1" s="26"/>
      <c r="Z1" s="26"/>
      <c r="AA1" s="19"/>
      <c r="AB1" s="27"/>
      <c r="AC1" s="19"/>
      <c r="AG1" s="55"/>
    </row>
    <row r="2" spans="1:33" s="29" customFormat="1" ht="112.5" customHeight="1" x14ac:dyDescent="0.25">
      <c r="A2" s="19"/>
      <c r="B2" s="94" t="s">
        <v>10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25"/>
      <c r="S2" s="25"/>
      <c r="T2" s="22"/>
      <c r="U2" s="19"/>
      <c r="V2" s="19"/>
      <c r="W2" s="19"/>
      <c r="X2" s="19"/>
      <c r="Y2" s="26"/>
      <c r="Z2" s="26"/>
      <c r="AA2" s="19"/>
      <c r="AB2" s="27"/>
      <c r="AC2" s="19"/>
      <c r="AG2" s="55"/>
    </row>
    <row r="3" spans="1:33" s="29" customFormat="1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20"/>
      <c r="K3" s="20"/>
      <c r="L3" s="21"/>
      <c r="M3" s="22"/>
      <c r="N3" s="28"/>
      <c r="O3" s="23"/>
      <c r="P3" s="24"/>
      <c r="Q3" s="24"/>
      <c r="R3" s="25"/>
      <c r="S3" s="25"/>
      <c r="T3" s="22"/>
      <c r="U3" s="22"/>
      <c r="V3" s="95" t="s">
        <v>11</v>
      </c>
      <c r="W3" s="95"/>
      <c r="X3" s="95"/>
      <c r="Y3" s="95"/>
      <c r="Z3" s="95"/>
      <c r="AA3" s="96"/>
      <c r="AB3" s="30">
        <f>SUBTOTAL(9,AB5:AB131)</f>
        <v>48720</v>
      </c>
      <c r="AC3" s="28"/>
      <c r="AG3" s="55"/>
    </row>
    <row r="4" spans="1:33" ht="90.75" customHeight="1" x14ac:dyDescent="0.25">
      <c r="A4" s="32" t="s">
        <v>12</v>
      </c>
      <c r="B4" s="32" t="s">
        <v>13</v>
      </c>
      <c r="C4" s="32" t="s">
        <v>14</v>
      </c>
      <c r="D4" s="32" t="s">
        <v>15</v>
      </c>
      <c r="E4" s="32" t="s">
        <v>16</v>
      </c>
      <c r="F4" s="32" t="s">
        <v>7</v>
      </c>
      <c r="G4" s="32" t="s">
        <v>17</v>
      </c>
      <c r="H4" s="32" t="s">
        <v>18</v>
      </c>
      <c r="I4" s="32" t="s">
        <v>19</v>
      </c>
      <c r="J4" s="97" t="s">
        <v>20</v>
      </c>
      <c r="K4" s="98"/>
      <c r="L4" s="98"/>
      <c r="M4" s="98"/>
      <c r="N4" s="99"/>
      <c r="O4" s="33" t="s">
        <v>21</v>
      </c>
      <c r="P4" s="100" t="s">
        <v>37</v>
      </c>
      <c r="Q4" s="101"/>
      <c r="R4" s="101"/>
      <c r="S4" s="101"/>
      <c r="T4" s="101"/>
      <c r="U4" s="102"/>
      <c r="V4" s="1" t="s">
        <v>22</v>
      </c>
      <c r="W4" s="34" t="s">
        <v>23</v>
      </c>
      <c r="X4" s="1" t="s">
        <v>24</v>
      </c>
      <c r="Y4" s="35" t="s">
        <v>25</v>
      </c>
      <c r="Z4" s="35" t="s">
        <v>26</v>
      </c>
      <c r="AA4" s="36" t="s">
        <v>27</v>
      </c>
      <c r="AB4" s="37" t="s">
        <v>28</v>
      </c>
    </row>
    <row r="5" spans="1:33" ht="30" customHeight="1" x14ac:dyDescent="0.25">
      <c r="A5" s="76">
        <v>1</v>
      </c>
      <c r="B5" s="79" t="s">
        <v>38</v>
      </c>
      <c r="C5" s="82" t="s">
        <v>39</v>
      </c>
      <c r="D5" s="79" t="s">
        <v>31</v>
      </c>
      <c r="E5" s="79" t="s">
        <v>30</v>
      </c>
      <c r="F5" s="85">
        <v>1500</v>
      </c>
      <c r="G5" s="85">
        <v>1500</v>
      </c>
      <c r="H5" s="88">
        <v>1500</v>
      </c>
      <c r="I5" s="91">
        <v>1</v>
      </c>
      <c r="J5" s="47" t="s">
        <v>0</v>
      </c>
      <c r="K5" s="47" t="s">
        <v>1</v>
      </c>
      <c r="L5" s="47" t="s">
        <v>2</v>
      </c>
      <c r="M5" s="48" t="s">
        <v>3</v>
      </c>
      <c r="N5" s="49" t="s">
        <v>4</v>
      </c>
      <c r="O5" s="43" t="s">
        <v>5</v>
      </c>
      <c r="P5" s="50" t="s">
        <v>6</v>
      </c>
      <c r="Q5" s="47" t="s">
        <v>1</v>
      </c>
      <c r="R5" s="2" t="s">
        <v>3</v>
      </c>
      <c r="S5" s="48" t="s">
        <v>7</v>
      </c>
      <c r="T5" s="48" t="s">
        <v>8</v>
      </c>
      <c r="U5" s="49" t="s">
        <v>9</v>
      </c>
      <c r="V5" s="59"/>
      <c r="W5" s="62"/>
      <c r="X5" s="59"/>
      <c r="Y5" s="65"/>
      <c r="Z5" s="65"/>
      <c r="AA5" s="68"/>
      <c r="AB5" s="71"/>
    </row>
    <row r="6" spans="1:33" ht="30" customHeight="1" x14ac:dyDescent="0.25">
      <c r="A6" s="77"/>
      <c r="B6" s="80"/>
      <c r="C6" s="83"/>
      <c r="D6" s="80"/>
      <c r="E6" s="80"/>
      <c r="F6" s="86"/>
      <c r="G6" s="86"/>
      <c r="H6" s="89"/>
      <c r="I6" s="92"/>
      <c r="J6" s="107" t="s">
        <v>40</v>
      </c>
      <c r="K6" s="52" t="s">
        <v>41</v>
      </c>
      <c r="L6" s="51"/>
      <c r="M6" s="106">
        <v>25.4605</v>
      </c>
      <c r="N6" s="4">
        <f>ROUND((M6-(M6*10/110)),2)</f>
        <v>23.15</v>
      </c>
      <c r="O6" s="104">
        <v>18.454999999999998</v>
      </c>
      <c r="P6" s="105"/>
      <c r="Q6" s="54"/>
      <c r="R6" s="53"/>
      <c r="S6" s="7"/>
      <c r="T6" s="4">
        <f>ROUND((R6-(R6*10/110)),2)</f>
        <v>0</v>
      </c>
      <c r="U6" s="1">
        <f>S6*T6</f>
        <v>0</v>
      </c>
      <c r="V6" s="60"/>
      <c r="W6" s="63"/>
      <c r="X6" s="60"/>
      <c r="Y6" s="66"/>
      <c r="Z6" s="66"/>
      <c r="AA6" s="69"/>
      <c r="AB6" s="72"/>
    </row>
    <row r="7" spans="1:33" ht="30" customHeight="1" x14ac:dyDescent="0.25">
      <c r="A7" s="77"/>
      <c r="B7" s="80"/>
      <c r="C7" s="83"/>
      <c r="D7" s="80"/>
      <c r="E7" s="80"/>
      <c r="F7" s="86"/>
      <c r="G7" s="86"/>
      <c r="H7" s="89"/>
      <c r="I7" s="92"/>
      <c r="J7" s="107" t="s">
        <v>42</v>
      </c>
      <c r="K7" s="52" t="s">
        <v>43</v>
      </c>
      <c r="L7" s="51"/>
      <c r="M7" s="106">
        <v>25.193999999999999</v>
      </c>
      <c r="N7" s="4">
        <f>ROUND((M7-(M7*10/110)),2)</f>
        <v>22.9</v>
      </c>
      <c r="O7" s="45"/>
      <c r="P7" s="3"/>
      <c r="Q7" s="38"/>
      <c r="R7" s="39"/>
      <c r="S7" s="8"/>
      <c r="T7" s="4"/>
      <c r="U7" s="1"/>
      <c r="V7" s="60"/>
      <c r="W7" s="63"/>
      <c r="X7" s="60"/>
      <c r="Y7" s="66"/>
      <c r="Z7" s="66"/>
      <c r="AA7" s="69"/>
      <c r="AB7" s="72"/>
    </row>
    <row r="8" spans="1:33" ht="30" customHeight="1" x14ac:dyDescent="0.25">
      <c r="A8" s="77"/>
      <c r="B8" s="80"/>
      <c r="C8" s="83"/>
      <c r="D8" s="80"/>
      <c r="E8" s="80"/>
      <c r="F8" s="86"/>
      <c r="G8" s="86"/>
      <c r="H8" s="89"/>
      <c r="I8" s="92"/>
      <c r="J8" s="40"/>
      <c r="K8" s="52"/>
      <c r="L8" s="103"/>
      <c r="M8" s="49"/>
      <c r="N8" s="4"/>
      <c r="O8" s="5"/>
      <c r="P8" s="6"/>
      <c r="Q8" s="38"/>
      <c r="R8" s="39"/>
      <c r="S8" s="8"/>
      <c r="T8" s="4"/>
      <c r="U8" s="1"/>
      <c r="V8" s="60"/>
      <c r="W8" s="63"/>
      <c r="X8" s="60"/>
      <c r="Y8" s="66"/>
      <c r="Z8" s="66"/>
      <c r="AA8" s="69"/>
      <c r="AB8" s="72"/>
    </row>
    <row r="9" spans="1:33" ht="30" customHeight="1" x14ac:dyDescent="0.25">
      <c r="A9" s="77"/>
      <c r="B9" s="80"/>
      <c r="C9" s="83"/>
      <c r="D9" s="80"/>
      <c r="E9" s="80"/>
      <c r="F9" s="86"/>
      <c r="G9" s="86"/>
      <c r="H9" s="89"/>
      <c r="I9" s="92"/>
      <c r="J9" s="40" t="s">
        <v>29</v>
      </c>
      <c r="K9" s="52"/>
      <c r="L9" s="103" t="s">
        <v>36</v>
      </c>
      <c r="M9" s="49">
        <v>23.75</v>
      </c>
      <c r="N9" s="4">
        <f>ROUND((M9-(M9*10/110)),2)</f>
        <v>21.59</v>
      </c>
      <c r="O9" s="5"/>
      <c r="P9" s="44"/>
      <c r="Q9" s="46"/>
      <c r="R9" s="39"/>
      <c r="S9" s="8"/>
      <c r="T9" s="4"/>
      <c r="U9" s="1"/>
      <c r="V9" s="60"/>
      <c r="W9" s="63"/>
      <c r="X9" s="60"/>
      <c r="Y9" s="66"/>
      <c r="Z9" s="66"/>
      <c r="AA9" s="69"/>
      <c r="AB9" s="72"/>
    </row>
    <row r="10" spans="1:33" ht="30" customHeight="1" x14ac:dyDescent="0.25">
      <c r="A10" s="78"/>
      <c r="B10" s="81"/>
      <c r="C10" s="84"/>
      <c r="D10" s="81"/>
      <c r="E10" s="81"/>
      <c r="F10" s="87"/>
      <c r="G10" s="87"/>
      <c r="H10" s="90"/>
      <c r="I10" s="93"/>
      <c r="J10" s="40"/>
      <c r="K10" s="38"/>
      <c r="L10" s="41"/>
      <c r="M10" s="39"/>
      <c r="N10" s="9"/>
      <c r="O10" s="10"/>
      <c r="P10" s="6"/>
      <c r="Q10" s="38"/>
      <c r="R10" s="39"/>
      <c r="S10" s="8"/>
      <c r="T10" s="4"/>
      <c r="U10" s="1"/>
      <c r="V10" s="61"/>
      <c r="W10" s="64"/>
      <c r="X10" s="61"/>
      <c r="Y10" s="67"/>
      <c r="Z10" s="67"/>
      <c r="AA10" s="70"/>
      <c r="AB10" s="73"/>
    </row>
    <row r="11" spans="1:33" ht="30" customHeight="1" x14ac:dyDescent="0.25">
      <c r="A11" s="11"/>
      <c r="B11" s="11"/>
      <c r="C11" s="11"/>
      <c r="D11" s="11"/>
      <c r="E11" s="11"/>
      <c r="F11" s="11"/>
      <c r="G11" s="11"/>
      <c r="H11" s="12"/>
      <c r="I11" s="11"/>
      <c r="J11" s="74"/>
      <c r="K11" s="75"/>
      <c r="L11" s="57"/>
      <c r="M11" s="12"/>
      <c r="N11" s="11">
        <f>IFERROR(SMALL(N6:N10,COUNTIF(N6:N10,0)+1),0)</f>
        <v>21.59</v>
      </c>
      <c r="O11" s="12">
        <f>IFERROR(SMALL(O6:O7,COUNTIF(O6:O7,0)+1),0)</f>
        <v>18.454999999999998</v>
      </c>
      <c r="P11" s="13"/>
      <c r="Q11" s="13"/>
      <c r="R11" s="14"/>
      <c r="S11" s="14"/>
      <c r="T11" s="12"/>
      <c r="U11" s="15">
        <f>IFERROR((U6+U7+U8+U9+U10)/(S6+S7+S8+S9+S10),0)</f>
        <v>0</v>
      </c>
      <c r="V11" s="12">
        <f>IFERROR((SMALL(N11:U11,COUNTIF(N11:U11,0)+1)),0)</f>
        <v>18.454999999999998</v>
      </c>
      <c r="W11" s="12">
        <f>W5</f>
        <v>0</v>
      </c>
      <c r="X11" s="16">
        <f>ROUND((V11+(V11*Y11)+(V11*Z11)),2)</f>
        <v>20.3</v>
      </c>
      <c r="Y11" s="42">
        <v>0.1</v>
      </c>
      <c r="Z11" s="42"/>
      <c r="AA11" s="17">
        <f>IFERROR((SMALL(W11:X11,COUNTIF(W11:X11,0)+1)),0)</f>
        <v>20.3</v>
      </c>
      <c r="AB11" s="18">
        <f>AA11*F5</f>
        <v>30450</v>
      </c>
    </row>
    <row r="12" spans="1:33" ht="30" customHeight="1" x14ac:dyDescent="0.25">
      <c r="A12" s="76">
        <v>2</v>
      </c>
      <c r="B12" s="79" t="s">
        <v>44</v>
      </c>
      <c r="C12" s="82" t="s">
        <v>45</v>
      </c>
      <c r="D12" s="79" t="s">
        <v>34</v>
      </c>
      <c r="E12" s="79" t="s">
        <v>30</v>
      </c>
      <c r="F12" s="108">
        <v>1000</v>
      </c>
      <c r="G12" s="108">
        <v>1000</v>
      </c>
      <c r="H12" s="109">
        <v>1000</v>
      </c>
      <c r="I12" s="110">
        <v>1</v>
      </c>
      <c r="J12" s="47" t="s">
        <v>0</v>
      </c>
      <c r="K12" s="47" t="s">
        <v>1</v>
      </c>
      <c r="L12" s="47" t="s">
        <v>2</v>
      </c>
      <c r="M12" s="48" t="s">
        <v>3</v>
      </c>
      <c r="N12" s="49" t="s">
        <v>4</v>
      </c>
      <c r="O12" s="43" t="s">
        <v>5</v>
      </c>
      <c r="P12" s="50" t="s">
        <v>6</v>
      </c>
      <c r="Q12" s="47" t="s">
        <v>1</v>
      </c>
      <c r="R12" s="2" t="s">
        <v>3</v>
      </c>
      <c r="S12" s="48" t="s">
        <v>7</v>
      </c>
      <c r="T12" s="48" t="s">
        <v>8</v>
      </c>
      <c r="U12" s="49" t="s">
        <v>9</v>
      </c>
      <c r="V12" s="59"/>
      <c r="W12" s="62"/>
      <c r="X12" s="59"/>
      <c r="Y12" s="65"/>
      <c r="Z12" s="65"/>
      <c r="AA12" s="68"/>
      <c r="AB12" s="71"/>
    </row>
    <row r="13" spans="1:33" ht="30" customHeight="1" x14ac:dyDescent="0.25">
      <c r="A13" s="77"/>
      <c r="B13" s="80"/>
      <c r="C13" s="83"/>
      <c r="D13" s="80"/>
      <c r="E13" s="80"/>
      <c r="F13" s="108"/>
      <c r="G13" s="108"/>
      <c r="H13" s="109"/>
      <c r="I13" s="110"/>
      <c r="J13" s="107" t="s">
        <v>46</v>
      </c>
      <c r="K13" s="52" t="s">
        <v>47</v>
      </c>
      <c r="L13" s="51"/>
      <c r="M13" s="49">
        <v>24.11</v>
      </c>
      <c r="N13" s="4">
        <f>ROUND((M13-(M13*10/110)),2)</f>
        <v>21.92</v>
      </c>
      <c r="O13" s="104">
        <v>16.609100000000002</v>
      </c>
      <c r="P13" s="7"/>
      <c r="Q13" s="54"/>
      <c r="R13" s="53"/>
      <c r="S13" s="7"/>
      <c r="T13" s="4">
        <f>ROUND((R13-(R13*10/110)),2)</f>
        <v>0</v>
      </c>
      <c r="U13" s="1">
        <f>S13*T13</f>
        <v>0</v>
      </c>
      <c r="V13" s="60"/>
      <c r="W13" s="63"/>
      <c r="X13" s="60"/>
      <c r="Y13" s="66"/>
      <c r="Z13" s="66"/>
      <c r="AA13" s="69"/>
      <c r="AB13" s="72"/>
    </row>
    <row r="14" spans="1:33" ht="30" customHeight="1" x14ac:dyDescent="0.25">
      <c r="A14" s="77"/>
      <c r="B14" s="80"/>
      <c r="C14" s="83"/>
      <c r="D14" s="80"/>
      <c r="E14" s="80"/>
      <c r="F14" s="108"/>
      <c r="G14" s="108"/>
      <c r="H14" s="109"/>
      <c r="I14" s="110"/>
      <c r="J14" s="107" t="s">
        <v>48</v>
      </c>
      <c r="K14" s="52" t="s">
        <v>49</v>
      </c>
      <c r="L14" s="51"/>
      <c r="M14" s="49">
        <v>24.95</v>
      </c>
      <c r="N14" s="4">
        <f>ROUND((M14-(M14*10/110)),2)</f>
        <v>22.68</v>
      </c>
      <c r="O14" s="45"/>
      <c r="P14" s="3"/>
      <c r="Q14" s="38"/>
      <c r="R14" s="39"/>
      <c r="S14" s="8"/>
      <c r="T14" s="4"/>
      <c r="U14" s="1"/>
      <c r="V14" s="60"/>
      <c r="W14" s="63"/>
      <c r="X14" s="60"/>
      <c r="Y14" s="66"/>
      <c r="Z14" s="66"/>
      <c r="AA14" s="69"/>
      <c r="AB14" s="72"/>
    </row>
    <row r="15" spans="1:33" ht="30" customHeight="1" x14ac:dyDescent="0.25">
      <c r="A15" s="77"/>
      <c r="B15" s="80"/>
      <c r="C15" s="83"/>
      <c r="D15" s="80"/>
      <c r="E15" s="80"/>
      <c r="F15" s="108"/>
      <c r="G15" s="108"/>
      <c r="H15" s="109"/>
      <c r="I15" s="110"/>
      <c r="J15" s="40"/>
      <c r="K15" s="52"/>
      <c r="L15" s="103"/>
      <c r="M15" s="49"/>
      <c r="N15" s="4"/>
      <c r="O15" s="5"/>
      <c r="P15" s="6"/>
      <c r="Q15" s="38"/>
      <c r="R15" s="39"/>
      <c r="S15" s="8"/>
      <c r="T15" s="4"/>
      <c r="U15" s="1"/>
      <c r="V15" s="60"/>
      <c r="W15" s="63"/>
      <c r="X15" s="60"/>
      <c r="Y15" s="66"/>
      <c r="Z15" s="66"/>
      <c r="AA15" s="69"/>
      <c r="AB15" s="72"/>
    </row>
    <row r="16" spans="1:33" ht="30" customHeight="1" x14ac:dyDescent="0.25">
      <c r="A16" s="77"/>
      <c r="B16" s="80"/>
      <c r="C16" s="83"/>
      <c r="D16" s="80"/>
      <c r="E16" s="80"/>
      <c r="F16" s="108"/>
      <c r="G16" s="108"/>
      <c r="H16" s="109"/>
      <c r="I16" s="110"/>
      <c r="J16" s="40" t="s">
        <v>29</v>
      </c>
      <c r="K16" s="52"/>
      <c r="L16" s="103" t="s">
        <v>35</v>
      </c>
      <c r="M16" s="49">
        <v>22.05</v>
      </c>
      <c r="N16" s="4">
        <f>ROUND((M16-(M16*10/110)),2)</f>
        <v>20.05</v>
      </c>
      <c r="O16" s="5"/>
      <c r="P16" s="44"/>
      <c r="Q16" s="46"/>
      <c r="R16" s="39"/>
      <c r="S16" s="8"/>
      <c r="T16" s="4"/>
      <c r="U16" s="1"/>
      <c r="V16" s="60"/>
      <c r="W16" s="63"/>
      <c r="X16" s="60"/>
      <c r="Y16" s="66"/>
      <c r="Z16" s="66"/>
      <c r="AA16" s="69"/>
      <c r="AB16" s="72"/>
    </row>
    <row r="17" spans="1:28" ht="30" customHeight="1" x14ac:dyDescent="0.25">
      <c r="A17" s="78"/>
      <c r="B17" s="81"/>
      <c r="C17" s="84"/>
      <c r="D17" s="81"/>
      <c r="E17" s="81"/>
      <c r="F17" s="108"/>
      <c r="G17" s="108"/>
      <c r="H17" s="109"/>
      <c r="I17" s="110"/>
      <c r="J17" s="40"/>
      <c r="K17" s="38"/>
      <c r="L17" s="41"/>
      <c r="M17" s="39"/>
      <c r="N17" s="9"/>
      <c r="O17" s="10"/>
      <c r="P17" s="6"/>
      <c r="Q17" s="38"/>
      <c r="R17" s="39"/>
      <c r="S17" s="8"/>
      <c r="T17" s="4"/>
      <c r="U17" s="1"/>
      <c r="V17" s="61"/>
      <c r="W17" s="64"/>
      <c r="X17" s="61"/>
      <c r="Y17" s="67"/>
      <c r="Z17" s="67"/>
      <c r="AA17" s="70"/>
      <c r="AB17" s="73"/>
    </row>
    <row r="18" spans="1:28" ht="30" customHeight="1" x14ac:dyDescent="0.25">
      <c r="A18" s="11"/>
      <c r="B18" s="11"/>
      <c r="C18" s="11"/>
      <c r="D18" s="11"/>
      <c r="E18" s="11"/>
      <c r="F18" s="11"/>
      <c r="G18" s="11"/>
      <c r="H18" s="12"/>
      <c r="I18" s="11"/>
      <c r="J18" s="74"/>
      <c r="K18" s="75"/>
      <c r="L18" s="58"/>
      <c r="M18" s="12"/>
      <c r="N18" s="11">
        <f>IFERROR(SMALL(N13:N17,COUNTIF(N13:N17,0)+1),0)</f>
        <v>20.05</v>
      </c>
      <c r="O18" s="12">
        <f>IFERROR(SMALL(O13:O14,COUNTIF(O13:O14,0)+1),0)</f>
        <v>16.609100000000002</v>
      </c>
      <c r="P18" s="13"/>
      <c r="Q18" s="13"/>
      <c r="R18" s="14"/>
      <c r="S18" s="14"/>
      <c r="T18" s="12"/>
      <c r="U18" s="15">
        <f>IFERROR((U13+U14+U15+U16+U17)/(S13+S14+S15+S16+S17),0)</f>
        <v>0</v>
      </c>
      <c r="V18" s="12">
        <f>IFERROR((SMALL(N18:U18,COUNTIF(N18:U18,0)+1)),0)</f>
        <v>16.609100000000002</v>
      </c>
      <c r="W18" s="12">
        <f>W12</f>
        <v>0</v>
      </c>
      <c r="X18" s="16">
        <f>ROUND((V18+(V18*Y18)+(V18*Z18)),2)</f>
        <v>18.27</v>
      </c>
      <c r="Y18" s="42">
        <v>0.1</v>
      </c>
      <c r="Z18" s="42"/>
      <c r="AA18" s="17">
        <f>IFERROR((SMALL(W18:X18,COUNTIF(W18:X18,0)+1)),0)</f>
        <v>18.27</v>
      </c>
      <c r="AB18" s="18">
        <f>AA18*F12</f>
        <v>18270</v>
      </c>
    </row>
  </sheetData>
  <autoFilter ref="A4:AU4"/>
  <mergeCells count="38">
    <mergeCell ref="J4:N4"/>
    <mergeCell ref="P4:U4"/>
    <mergeCell ref="Y12:Y17"/>
    <mergeCell ref="Z12:Z17"/>
    <mergeCell ref="AA12:AA17"/>
    <mergeCell ref="AB12:AB17"/>
    <mergeCell ref="J18:K18"/>
    <mergeCell ref="V3:AA3"/>
    <mergeCell ref="B2:Q2"/>
    <mergeCell ref="A12:A17"/>
    <mergeCell ref="B12:B17"/>
    <mergeCell ref="C12:C17"/>
    <mergeCell ref="D12:D17"/>
    <mergeCell ref="E12:E17"/>
    <mergeCell ref="F12:F17"/>
    <mergeCell ref="G12:G17"/>
    <mergeCell ref="H12:H17"/>
    <mergeCell ref="I12:I17"/>
    <mergeCell ref="V12:V17"/>
    <mergeCell ref="W12:W17"/>
    <mergeCell ref="X12:X17"/>
    <mergeCell ref="AA5:AA10"/>
    <mergeCell ref="AB5:AB10"/>
    <mergeCell ref="J11:K11"/>
    <mergeCell ref="A5:A10"/>
    <mergeCell ref="B5:B10"/>
    <mergeCell ref="C5:C10"/>
    <mergeCell ref="D5:D10"/>
    <mergeCell ref="E5:E10"/>
    <mergeCell ref="F5:F10"/>
    <mergeCell ref="G5:G10"/>
    <mergeCell ref="H5:H10"/>
    <mergeCell ref="I5:I10"/>
    <mergeCell ref="V5:V10"/>
    <mergeCell ref="W5:W10"/>
    <mergeCell ref="X5:X10"/>
    <mergeCell ref="Y5:Y10"/>
    <mergeCell ref="Z5:Z10"/>
  </mergeCells>
  <hyperlinks>
    <hyperlink ref="J6" r:id="rId1" display="https://zakupki.gov.ru/epz/contract/contractCard/common-info.html?reestrNumber=2643903027426000019"/>
    <hyperlink ref="J7" r:id="rId2" display="https://zakupki.gov.ru/epz/contract/contractCard/common-info.html?reestrNumber=2773507994826000017"/>
    <hyperlink ref="J13" r:id="rId3" display="https://zakupki.gov.ru/epz/contract/contractCard/common-info.html?reestrNumber=2710703397126000017"/>
    <hyperlink ref="J14" r:id="rId4" display="https://zakupki.gov.ru/epz/contract/contractCard/common-info.html?reestrNumber=2637600067625000292"/>
  </hyperlinks>
  <pageMargins left="0.7" right="0.7" top="0.75" bottom="0.75" header="0.3" footer="0.3"/>
  <pageSetup paperSize="9" scale="22" fitToHeight="0" orientation="landscape" horizontalDpi="180" verticalDpi="18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workbookViewId="0">
      <selection activeCell="M2" sqref="M2"/>
    </sheetView>
  </sheetViews>
  <sheetFormatPr defaultRowHeight="15" x14ac:dyDescent="0.25"/>
  <cols>
    <col min="1" max="1" width="15.140625" customWidth="1"/>
    <col min="2" max="2" width="15" customWidth="1"/>
    <col min="3" max="3" width="45.28515625" customWidth="1"/>
    <col min="4" max="4" width="58.140625" customWidth="1"/>
    <col min="10" max="10" width="16.42578125" customWidth="1"/>
    <col min="12" max="12" width="12.28515625" customWidth="1"/>
  </cols>
  <sheetData>
    <row r="1" spans="1:13" ht="52.5" x14ac:dyDescent="0.25">
      <c r="A1" s="111" t="s">
        <v>50</v>
      </c>
      <c r="B1" s="112" t="s">
        <v>51</v>
      </c>
      <c r="C1" s="112" t="s">
        <v>52</v>
      </c>
      <c r="D1" s="112" t="s">
        <v>53</v>
      </c>
      <c r="E1" s="112" t="s">
        <v>54</v>
      </c>
      <c r="F1" s="112" t="s">
        <v>55</v>
      </c>
      <c r="G1" s="112" t="s">
        <v>56</v>
      </c>
      <c r="H1" s="112" t="s">
        <v>57</v>
      </c>
      <c r="I1" s="112" t="s">
        <v>58</v>
      </c>
      <c r="J1" s="112" t="s">
        <v>59</v>
      </c>
      <c r="K1" s="112" t="s">
        <v>60</v>
      </c>
      <c r="L1" s="113" t="s">
        <v>61</v>
      </c>
      <c r="M1" s="121" t="s">
        <v>267</v>
      </c>
    </row>
    <row r="2" spans="1:13" ht="60" x14ac:dyDescent="0.25">
      <c r="A2" s="114" t="s">
        <v>32</v>
      </c>
      <c r="B2" s="115" t="s">
        <v>32</v>
      </c>
      <c r="C2" s="115" t="s">
        <v>62</v>
      </c>
      <c r="D2" s="115" t="s">
        <v>63</v>
      </c>
      <c r="E2" s="115"/>
      <c r="F2" s="116">
        <v>10</v>
      </c>
      <c r="G2" s="117">
        <v>738.2</v>
      </c>
      <c r="H2" s="118"/>
      <c r="I2" s="115" t="s">
        <v>64</v>
      </c>
      <c r="J2" s="118" t="s">
        <v>65</v>
      </c>
      <c r="K2" s="119" t="s">
        <v>66</v>
      </c>
      <c r="L2" s="120">
        <v>44320</v>
      </c>
      <c r="M2" s="122">
        <f>G2/F2/4</f>
        <v>18.455000000000002</v>
      </c>
    </row>
    <row r="3" spans="1:13" ht="60" x14ac:dyDescent="0.25">
      <c r="A3" s="114" t="s">
        <v>32</v>
      </c>
      <c r="B3" s="115" t="s">
        <v>67</v>
      </c>
      <c r="C3" s="115" t="s">
        <v>68</v>
      </c>
      <c r="D3" s="115" t="s">
        <v>69</v>
      </c>
      <c r="E3" s="115" t="s">
        <v>70</v>
      </c>
      <c r="F3" s="116">
        <v>10</v>
      </c>
      <c r="G3" s="117">
        <v>738.2</v>
      </c>
      <c r="H3" s="118"/>
      <c r="I3" s="115" t="s">
        <v>64</v>
      </c>
      <c r="J3" s="118" t="s">
        <v>65</v>
      </c>
      <c r="K3" s="119" t="s">
        <v>71</v>
      </c>
      <c r="L3" s="120">
        <v>44320</v>
      </c>
      <c r="M3" s="122">
        <f>G3/F3/4</f>
        <v>18.455000000000002</v>
      </c>
    </row>
    <row r="4" spans="1:13" ht="60" x14ac:dyDescent="0.25">
      <c r="A4" s="114" t="s">
        <v>32</v>
      </c>
      <c r="B4" s="115" t="s">
        <v>67</v>
      </c>
      <c r="C4" s="115" t="s">
        <v>72</v>
      </c>
      <c r="D4" s="115" t="s">
        <v>69</v>
      </c>
      <c r="E4" s="115" t="s">
        <v>70</v>
      </c>
      <c r="F4" s="116">
        <v>5</v>
      </c>
      <c r="G4" s="117">
        <v>369.1</v>
      </c>
      <c r="H4" s="118"/>
      <c r="I4" s="115" t="s">
        <v>64</v>
      </c>
      <c r="J4" s="118" t="s">
        <v>65</v>
      </c>
      <c r="K4" s="119" t="s">
        <v>73</v>
      </c>
      <c r="L4" s="120">
        <v>44320</v>
      </c>
      <c r="M4" s="122">
        <f>G4/F4/4</f>
        <v>18.455000000000002</v>
      </c>
    </row>
    <row r="5" spans="1:13" ht="60" x14ac:dyDescent="0.25">
      <c r="A5" s="114" t="s">
        <v>32</v>
      </c>
      <c r="B5" s="115" t="s">
        <v>67</v>
      </c>
      <c r="C5" s="115" t="s">
        <v>74</v>
      </c>
      <c r="D5" s="115" t="s">
        <v>69</v>
      </c>
      <c r="E5" s="115" t="s">
        <v>70</v>
      </c>
      <c r="F5" s="116">
        <v>3</v>
      </c>
      <c r="G5" s="117">
        <v>221.5</v>
      </c>
      <c r="H5" s="118"/>
      <c r="I5" s="115" t="s">
        <v>64</v>
      </c>
      <c r="J5" s="118" t="s">
        <v>65</v>
      </c>
      <c r="K5" s="119" t="s">
        <v>75</v>
      </c>
      <c r="L5" s="120">
        <v>44320</v>
      </c>
      <c r="M5" s="122">
        <f>G5/F5/4</f>
        <v>18.458333333333332</v>
      </c>
    </row>
    <row r="6" spans="1:13" ht="75" x14ac:dyDescent="0.25">
      <c r="A6" s="114" t="s">
        <v>32</v>
      </c>
      <c r="B6" s="115" t="s">
        <v>97</v>
      </c>
      <c r="C6" s="115" t="s">
        <v>98</v>
      </c>
      <c r="D6" s="115" t="s">
        <v>99</v>
      </c>
      <c r="E6" s="115"/>
      <c r="F6" s="116">
        <v>5</v>
      </c>
      <c r="G6" s="117">
        <v>398.9</v>
      </c>
      <c r="H6" s="118"/>
      <c r="I6" s="115" t="s">
        <v>100</v>
      </c>
      <c r="J6" s="118" t="s">
        <v>65</v>
      </c>
      <c r="K6" s="119" t="s">
        <v>101</v>
      </c>
      <c r="L6" s="120">
        <v>44320</v>
      </c>
      <c r="M6" s="122">
        <f>G6/F6/4</f>
        <v>19.945</v>
      </c>
    </row>
    <row r="7" spans="1:13" ht="60" x14ac:dyDescent="0.25">
      <c r="A7" s="114" t="s">
        <v>32</v>
      </c>
      <c r="B7" s="115" t="s">
        <v>227</v>
      </c>
      <c r="C7" s="115" t="s">
        <v>76</v>
      </c>
      <c r="D7" s="115" t="s">
        <v>228</v>
      </c>
      <c r="E7" s="115" t="s">
        <v>70</v>
      </c>
      <c r="F7" s="116">
        <v>5</v>
      </c>
      <c r="G7" s="117">
        <v>399</v>
      </c>
      <c r="H7" s="118"/>
      <c r="I7" s="115" t="s">
        <v>229</v>
      </c>
      <c r="J7" s="118" t="s">
        <v>230</v>
      </c>
      <c r="K7" s="119" t="s">
        <v>232</v>
      </c>
      <c r="L7" s="120">
        <v>45917</v>
      </c>
      <c r="M7" s="122">
        <f>G7/F7/4</f>
        <v>19.95</v>
      </c>
    </row>
    <row r="8" spans="1:13" ht="60" x14ac:dyDescent="0.25">
      <c r="A8" s="114" t="s">
        <v>32</v>
      </c>
      <c r="B8" s="115" t="s">
        <v>227</v>
      </c>
      <c r="C8" s="115" t="s">
        <v>76</v>
      </c>
      <c r="D8" s="115" t="s">
        <v>252</v>
      </c>
      <c r="E8" s="115" t="s">
        <v>70</v>
      </c>
      <c r="F8" s="116">
        <v>5</v>
      </c>
      <c r="G8" s="117">
        <v>399</v>
      </c>
      <c r="H8" s="118"/>
      <c r="I8" s="115" t="s">
        <v>229</v>
      </c>
      <c r="J8" s="118" t="s">
        <v>253</v>
      </c>
      <c r="K8" s="119" t="s">
        <v>255</v>
      </c>
      <c r="L8" s="120">
        <v>46055</v>
      </c>
      <c r="M8" s="122">
        <f>G8/F8/4</f>
        <v>19.95</v>
      </c>
    </row>
    <row r="9" spans="1:13" ht="60" x14ac:dyDescent="0.25">
      <c r="A9" s="114" t="s">
        <v>32</v>
      </c>
      <c r="B9" s="115" t="s">
        <v>120</v>
      </c>
      <c r="C9" s="115" t="s">
        <v>121</v>
      </c>
      <c r="D9" s="115" t="s">
        <v>122</v>
      </c>
      <c r="E9" s="115" t="s">
        <v>70</v>
      </c>
      <c r="F9" s="116">
        <v>10</v>
      </c>
      <c r="G9" s="117">
        <v>800</v>
      </c>
      <c r="H9" s="118"/>
      <c r="I9" s="115" t="s">
        <v>123</v>
      </c>
      <c r="J9" s="118" t="s">
        <v>124</v>
      </c>
      <c r="K9" s="119" t="s">
        <v>125</v>
      </c>
      <c r="L9" s="120">
        <v>44872</v>
      </c>
      <c r="M9" s="122">
        <f>G9/F9/4</f>
        <v>20</v>
      </c>
    </row>
    <row r="10" spans="1:13" ht="60" x14ac:dyDescent="0.25">
      <c r="A10" s="114" t="s">
        <v>32</v>
      </c>
      <c r="B10" s="115" t="s">
        <v>227</v>
      </c>
      <c r="C10" s="115" t="s">
        <v>102</v>
      </c>
      <c r="D10" s="115" t="s">
        <v>228</v>
      </c>
      <c r="E10" s="115" t="s">
        <v>70</v>
      </c>
      <c r="F10" s="116">
        <v>3</v>
      </c>
      <c r="G10" s="117">
        <v>240.16</v>
      </c>
      <c r="H10" s="118"/>
      <c r="I10" s="115" t="s">
        <v>229</v>
      </c>
      <c r="J10" s="118" t="s">
        <v>230</v>
      </c>
      <c r="K10" s="119" t="s">
        <v>231</v>
      </c>
      <c r="L10" s="120">
        <v>45917</v>
      </c>
      <c r="M10" s="122">
        <f>G10/F10/4</f>
        <v>20.013333333333332</v>
      </c>
    </row>
    <row r="11" spans="1:13" ht="60" x14ac:dyDescent="0.25">
      <c r="A11" s="114" t="s">
        <v>32</v>
      </c>
      <c r="B11" s="115" t="s">
        <v>227</v>
      </c>
      <c r="C11" s="115" t="s">
        <v>102</v>
      </c>
      <c r="D11" s="115" t="s">
        <v>252</v>
      </c>
      <c r="E11" s="115" t="s">
        <v>70</v>
      </c>
      <c r="F11" s="116">
        <v>3</v>
      </c>
      <c r="G11" s="117">
        <v>240.16</v>
      </c>
      <c r="H11" s="118"/>
      <c r="I11" s="115" t="s">
        <v>229</v>
      </c>
      <c r="J11" s="118" t="s">
        <v>253</v>
      </c>
      <c r="K11" s="119" t="s">
        <v>254</v>
      </c>
      <c r="L11" s="120">
        <v>46055</v>
      </c>
      <c r="M11" s="122">
        <f>G11/F11/4</f>
        <v>20.013333333333332</v>
      </c>
    </row>
    <row r="12" spans="1:13" ht="45" x14ac:dyDescent="0.25">
      <c r="A12" s="114" t="s">
        <v>32</v>
      </c>
      <c r="B12" s="115" t="s">
        <v>105</v>
      </c>
      <c r="C12" s="115" t="s">
        <v>106</v>
      </c>
      <c r="D12" s="115" t="s">
        <v>107</v>
      </c>
      <c r="E12" s="115" t="s">
        <v>70</v>
      </c>
      <c r="F12" s="116">
        <v>10</v>
      </c>
      <c r="G12" s="117">
        <v>814</v>
      </c>
      <c r="H12" s="118"/>
      <c r="I12" s="115" t="s">
        <v>108</v>
      </c>
      <c r="J12" s="118" t="s">
        <v>65</v>
      </c>
      <c r="K12" s="119" t="s">
        <v>109</v>
      </c>
      <c r="L12" s="120">
        <v>44320</v>
      </c>
      <c r="M12" s="122">
        <f>G12/F12/4</f>
        <v>20.350000000000001</v>
      </c>
    </row>
    <row r="13" spans="1:13" ht="60" x14ac:dyDescent="0.25">
      <c r="A13" s="114" t="s">
        <v>32</v>
      </c>
      <c r="B13" s="115" t="s">
        <v>120</v>
      </c>
      <c r="C13" s="115" t="s">
        <v>128</v>
      </c>
      <c r="D13" s="115" t="s">
        <v>122</v>
      </c>
      <c r="E13" s="115" t="s">
        <v>70</v>
      </c>
      <c r="F13" s="116">
        <v>6</v>
      </c>
      <c r="G13" s="117">
        <v>506</v>
      </c>
      <c r="H13" s="118"/>
      <c r="I13" s="115" t="s">
        <v>123</v>
      </c>
      <c r="J13" s="118" t="s">
        <v>124</v>
      </c>
      <c r="K13" s="119" t="s">
        <v>129</v>
      </c>
      <c r="L13" s="120">
        <v>44872</v>
      </c>
      <c r="M13" s="122">
        <f>G13/F13/4</f>
        <v>21.083333333333332</v>
      </c>
    </row>
    <row r="14" spans="1:13" ht="60" x14ac:dyDescent="0.25">
      <c r="A14" s="114" t="s">
        <v>32</v>
      </c>
      <c r="B14" s="115" t="s">
        <v>32</v>
      </c>
      <c r="C14" s="115" t="s">
        <v>88</v>
      </c>
      <c r="D14" s="115" t="s">
        <v>89</v>
      </c>
      <c r="E14" s="115" t="s">
        <v>70</v>
      </c>
      <c r="F14" s="116">
        <v>5</v>
      </c>
      <c r="G14" s="117">
        <v>472</v>
      </c>
      <c r="H14" s="118"/>
      <c r="I14" s="115" t="s">
        <v>90</v>
      </c>
      <c r="J14" s="118" t="s">
        <v>65</v>
      </c>
      <c r="K14" s="119" t="s">
        <v>91</v>
      </c>
      <c r="L14" s="120">
        <v>44320</v>
      </c>
      <c r="M14" s="122">
        <f>G14/F14/4</f>
        <v>23.6</v>
      </c>
    </row>
    <row r="15" spans="1:13" ht="60" x14ac:dyDescent="0.25">
      <c r="A15" s="114" t="s">
        <v>32</v>
      </c>
      <c r="B15" s="115" t="s">
        <v>32</v>
      </c>
      <c r="C15" s="115" t="s">
        <v>263</v>
      </c>
      <c r="D15" s="115" t="s">
        <v>264</v>
      </c>
      <c r="E15" s="115" t="s">
        <v>70</v>
      </c>
      <c r="F15" s="116">
        <v>5</v>
      </c>
      <c r="G15" s="117">
        <v>472</v>
      </c>
      <c r="H15" s="118"/>
      <c r="I15" s="115" t="s">
        <v>265</v>
      </c>
      <c r="J15" s="118" t="s">
        <v>266</v>
      </c>
      <c r="K15" s="119" t="s">
        <v>91</v>
      </c>
      <c r="L15" s="120">
        <v>46162</v>
      </c>
      <c r="M15" s="122">
        <f>G15/F15/4</f>
        <v>23.6</v>
      </c>
    </row>
    <row r="16" spans="1:13" ht="90" x14ac:dyDescent="0.25">
      <c r="A16" s="114" t="s">
        <v>32</v>
      </c>
      <c r="B16" s="115" t="s">
        <v>80</v>
      </c>
      <c r="C16" s="115" t="s">
        <v>81</v>
      </c>
      <c r="D16" s="115" t="s">
        <v>82</v>
      </c>
      <c r="E16" s="115" t="s">
        <v>70</v>
      </c>
      <c r="F16" s="116">
        <v>5</v>
      </c>
      <c r="G16" s="117">
        <v>477.33</v>
      </c>
      <c r="H16" s="118"/>
      <c r="I16" s="115" t="s">
        <v>83</v>
      </c>
      <c r="J16" s="118" t="s">
        <v>65</v>
      </c>
      <c r="K16" s="119" t="s">
        <v>84</v>
      </c>
      <c r="L16" s="120">
        <v>44320</v>
      </c>
      <c r="M16" s="122">
        <f>G16/F16/4</f>
        <v>23.866499999999998</v>
      </c>
    </row>
    <row r="17" spans="1:13" ht="60" x14ac:dyDescent="0.25">
      <c r="A17" s="114" t="s">
        <v>32</v>
      </c>
      <c r="B17" s="115" t="s">
        <v>120</v>
      </c>
      <c r="C17" s="115" t="s">
        <v>126</v>
      </c>
      <c r="D17" s="115" t="s">
        <v>122</v>
      </c>
      <c r="E17" s="115" t="s">
        <v>70</v>
      </c>
      <c r="F17" s="116">
        <v>5</v>
      </c>
      <c r="G17" s="117">
        <v>493.87</v>
      </c>
      <c r="H17" s="118"/>
      <c r="I17" s="115" t="s">
        <v>123</v>
      </c>
      <c r="J17" s="118" t="s">
        <v>124</v>
      </c>
      <c r="K17" s="119" t="s">
        <v>127</v>
      </c>
      <c r="L17" s="120">
        <v>44872</v>
      </c>
      <c r="M17" s="122">
        <f>G17/F17/4</f>
        <v>24.6935</v>
      </c>
    </row>
    <row r="18" spans="1:13" ht="90" x14ac:dyDescent="0.25">
      <c r="A18" s="114" t="s">
        <v>32</v>
      </c>
      <c r="B18" s="115" t="s">
        <v>32</v>
      </c>
      <c r="C18" s="115" t="s">
        <v>81</v>
      </c>
      <c r="D18" s="115" t="s">
        <v>85</v>
      </c>
      <c r="E18" s="115" t="s">
        <v>70</v>
      </c>
      <c r="F18" s="116">
        <v>5</v>
      </c>
      <c r="G18" s="117">
        <v>500</v>
      </c>
      <c r="H18" s="118"/>
      <c r="I18" s="115" t="s">
        <v>86</v>
      </c>
      <c r="J18" s="118" t="s">
        <v>65</v>
      </c>
      <c r="K18" s="119" t="s">
        <v>87</v>
      </c>
      <c r="L18" s="120">
        <v>44320</v>
      </c>
      <c r="M18" s="122">
        <f>G18/F18/4</f>
        <v>25</v>
      </c>
    </row>
    <row r="19" spans="1:13" ht="60" x14ac:dyDescent="0.25">
      <c r="A19" s="114" t="s">
        <v>32</v>
      </c>
      <c r="B19" s="115" t="s">
        <v>120</v>
      </c>
      <c r="C19" s="115" t="s">
        <v>126</v>
      </c>
      <c r="D19" s="115" t="s">
        <v>122</v>
      </c>
      <c r="E19" s="115" t="s">
        <v>70</v>
      </c>
      <c r="F19" s="116">
        <v>5</v>
      </c>
      <c r="G19" s="117">
        <v>513.62</v>
      </c>
      <c r="H19" s="118"/>
      <c r="I19" s="115" t="s">
        <v>123</v>
      </c>
      <c r="J19" s="118" t="s">
        <v>139</v>
      </c>
      <c r="K19" s="119" t="s">
        <v>127</v>
      </c>
      <c r="L19" s="120">
        <v>44910</v>
      </c>
      <c r="M19" s="122">
        <f>G19/F19/4</f>
        <v>25.681000000000001</v>
      </c>
    </row>
    <row r="20" spans="1:13" ht="60" x14ac:dyDescent="0.25">
      <c r="A20" s="114" t="s">
        <v>32</v>
      </c>
      <c r="B20" s="115" t="s">
        <v>160</v>
      </c>
      <c r="C20" s="115" t="s">
        <v>76</v>
      </c>
      <c r="D20" s="115" t="s">
        <v>82</v>
      </c>
      <c r="E20" s="115" t="s">
        <v>70</v>
      </c>
      <c r="F20" s="116">
        <v>5</v>
      </c>
      <c r="G20" s="117">
        <v>516.54</v>
      </c>
      <c r="H20" s="118"/>
      <c r="I20" s="115" t="s">
        <v>161</v>
      </c>
      <c r="J20" s="118" t="s">
        <v>202</v>
      </c>
      <c r="K20" s="119" t="s">
        <v>203</v>
      </c>
      <c r="L20" s="120">
        <v>45714</v>
      </c>
      <c r="M20" s="122">
        <f>G20/F20/4</f>
        <v>25.826999999999998</v>
      </c>
    </row>
    <row r="21" spans="1:13" ht="60" x14ac:dyDescent="0.25">
      <c r="A21" s="114" t="s">
        <v>32</v>
      </c>
      <c r="B21" s="115" t="s">
        <v>160</v>
      </c>
      <c r="C21" s="115" t="s">
        <v>76</v>
      </c>
      <c r="D21" s="115" t="s">
        <v>82</v>
      </c>
      <c r="E21" s="115" t="s">
        <v>70</v>
      </c>
      <c r="F21" s="116">
        <v>5</v>
      </c>
      <c r="G21" s="117">
        <v>533.66999999999996</v>
      </c>
      <c r="H21" s="118"/>
      <c r="I21" s="115" t="s">
        <v>161</v>
      </c>
      <c r="J21" s="118" t="s">
        <v>256</v>
      </c>
      <c r="K21" s="119" t="s">
        <v>203</v>
      </c>
      <c r="L21" s="120">
        <v>46059</v>
      </c>
      <c r="M21" s="122">
        <f>G21/F21/4</f>
        <v>26.683499999999999</v>
      </c>
    </row>
    <row r="22" spans="1:13" ht="60" x14ac:dyDescent="0.25">
      <c r="A22" s="114" t="s">
        <v>32</v>
      </c>
      <c r="B22" s="115" t="s">
        <v>120</v>
      </c>
      <c r="C22" s="115" t="s">
        <v>126</v>
      </c>
      <c r="D22" s="115" t="s">
        <v>122</v>
      </c>
      <c r="E22" s="115" t="s">
        <v>70</v>
      </c>
      <c r="F22" s="116">
        <v>5</v>
      </c>
      <c r="G22" s="117">
        <v>536.27</v>
      </c>
      <c r="H22" s="118"/>
      <c r="I22" s="115" t="s">
        <v>123</v>
      </c>
      <c r="J22" s="118" t="s">
        <v>154</v>
      </c>
      <c r="K22" s="119" t="s">
        <v>127</v>
      </c>
      <c r="L22" s="120">
        <v>45105</v>
      </c>
      <c r="M22" s="122">
        <f>G22/F22/4</f>
        <v>26.813499999999998</v>
      </c>
    </row>
    <row r="23" spans="1:13" ht="60" x14ac:dyDescent="0.25">
      <c r="A23" s="114" t="s">
        <v>32</v>
      </c>
      <c r="B23" s="115" t="s">
        <v>92</v>
      </c>
      <c r="C23" s="115" t="s">
        <v>93</v>
      </c>
      <c r="D23" s="115" t="s">
        <v>94</v>
      </c>
      <c r="E23" s="115"/>
      <c r="F23" s="116">
        <v>3</v>
      </c>
      <c r="G23" s="117">
        <v>325</v>
      </c>
      <c r="H23" s="118"/>
      <c r="I23" s="115" t="s">
        <v>95</v>
      </c>
      <c r="J23" s="118" t="s">
        <v>65</v>
      </c>
      <c r="K23" s="119" t="s">
        <v>96</v>
      </c>
      <c r="L23" s="120">
        <v>44320</v>
      </c>
      <c r="M23" s="122">
        <f>G23/F23/4</f>
        <v>27.083333333333332</v>
      </c>
    </row>
    <row r="24" spans="1:13" ht="60" x14ac:dyDescent="0.25">
      <c r="A24" s="114" t="s">
        <v>32</v>
      </c>
      <c r="B24" s="115" t="s">
        <v>120</v>
      </c>
      <c r="C24" s="115" t="s">
        <v>126</v>
      </c>
      <c r="D24" s="115" t="s">
        <v>122</v>
      </c>
      <c r="E24" s="115" t="s">
        <v>70</v>
      </c>
      <c r="F24" s="116">
        <v>5</v>
      </c>
      <c r="G24" s="117">
        <v>554.98</v>
      </c>
      <c r="H24" s="118"/>
      <c r="I24" s="115" t="s">
        <v>123</v>
      </c>
      <c r="J24" s="118" t="s">
        <v>170</v>
      </c>
      <c r="K24" s="119" t="s">
        <v>127</v>
      </c>
      <c r="L24" s="120">
        <v>45596</v>
      </c>
      <c r="M24" s="122">
        <f>G24/F24/4</f>
        <v>27.749000000000002</v>
      </c>
    </row>
    <row r="25" spans="1:13" ht="60" x14ac:dyDescent="0.25">
      <c r="A25" s="114" t="s">
        <v>32</v>
      </c>
      <c r="B25" s="115" t="s">
        <v>136</v>
      </c>
      <c r="C25" s="115" t="s">
        <v>137</v>
      </c>
      <c r="D25" s="115" t="s">
        <v>122</v>
      </c>
      <c r="E25" s="115" t="s">
        <v>70</v>
      </c>
      <c r="F25" s="116">
        <v>3</v>
      </c>
      <c r="G25" s="117">
        <v>333.18</v>
      </c>
      <c r="H25" s="118"/>
      <c r="I25" s="115" t="s">
        <v>138</v>
      </c>
      <c r="J25" s="118" t="s">
        <v>139</v>
      </c>
      <c r="K25" s="119" t="s">
        <v>140</v>
      </c>
      <c r="L25" s="120">
        <v>44910</v>
      </c>
      <c r="M25" s="122">
        <f>G25/F25/4</f>
        <v>27.765000000000001</v>
      </c>
    </row>
    <row r="26" spans="1:13" ht="60" x14ac:dyDescent="0.25">
      <c r="A26" s="114" t="s">
        <v>32</v>
      </c>
      <c r="B26" s="115" t="s">
        <v>120</v>
      </c>
      <c r="C26" s="115" t="s">
        <v>137</v>
      </c>
      <c r="D26" s="115" t="s">
        <v>122</v>
      </c>
      <c r="E26" s="115" t="s">
        <v>70</v>
      </c>
      <c r="F26" s="116">
        <v>3</v>
      </c>
      <c r="G26" s="117">
        <v>333.18</v>
      </c>
      <c r="H26" s="118"/>
      <c r="I26" s="115" t="s">
        <v>123</v>
      </c>
      <c r="J26" s="118" t="s">
        <v>139</v>
      </c>
      <c r="K26" s="119" t="s">
        <v>141</v>
      </c>
      <c r="L26" s="120">
        <v>44910</v>
      </c>
      <c r="M26" s="122">
        <f>G26/F26/4</f>
        <v>27.765000000000001</v>
      </c>
    </row>
    <row r="27" spans="1:13" ht="60" x14ac:dyDescent="0.25">
      <c r="A27" s="114" t="s">
        <v>32</v>
      </c>
      <c r="B27" s="115" t="s">
        <v>120</v>
      </c>
      <c r="C27" s="115" t="s">
        <v>126</v>
      </c>
      <c r="D27" s="115" t="s">
        <v>122</v>
      </c>
      <c r="E27" s="115" t="s">
        <v>70</v>
      </c>
      <c r="F27" s="116">
        <v>5</v>
      </c>
      <c r="G27" s="117">
        <v>564.9</v>
      </c>
      <c r="H27" s="118"/>
      <c r="I27" s="115" t="s">
        <v>123</v>
      </c>
      <c r="J27" s="118" t="s">
        <v>207</v>
      </c>
      <c r="K27" s="119" t="s">
        <v>127</v>
      </c>
      <c r="L27" s="120">
        <v>45806</v>
      </c>
      <c r="M27" s="122">
        <f>G27/F27/4</f>
        <v>28.244999999999997</v>
      </c>
    </row>
    <row r="28" spans="1:13" ht="60" x14ac:dyDescent="0.25">
      <c r="A28" s="114" t="s">
        <v>32</v>
      </c>
      <c r="B28" s="115" t="s">
        <v>120</v>
      </c>
      <c r="C28" s="115" t="s">
        <v>137</v>
      </c>
      <c r="D28" s="115" t="s">
        <v>122</v>
      </c>
      <c r="E28" s="115" t="s">
        <v>70</v>
      </c>
      <c r="F28" s="116">
        <v>3</v>
      </c>
      <c r="G28" s="117">
        <v>348.4</v>
      </c>
      <c r="H28" s="118"/>
      <c r="I28" s="115" t="s">
        <v>123</v>
      </c>
      <c r="J28" s="118" t="s">
        <v>155</v>
      </c>
      <c r="K28" s="119" t="s">
        <v>141</v>
      </c>
      <c r="L28" s="120">
        <v>45142</v>
      </c>
      <c r="M28" s="122">
        <f>G28/F28/4</f>
        <v>29.033333333333331</v>
      </c>
    </row>
    <row r="29" spans="1:13" ht="60" x14ac:dyDescent="0.25">
      <c r="A29" s="114" t="s">
        <v>32</v>
      </c>
      <c r="B29" s="115" t="s">
        <v>120</v>
      </c>
      <c r="C29" s="115" t="s">
        <v>137</v>
      </c>
      <c r="D29" s="115" t="s">
        <v>122</v>
      </c>
      <c r="E29" s="115" t="s">
        <v>70</v>
      </c>
      <c r="F29" s="116">
        <v>3</v>
      </c>
      <c r="G29" s="117">
        <v>357.53</v>
      </c>
      <c r="H29" s="118"/>
      <c r="I29" s="115" t="s">
        <v>123</v>
      </c>
      <c r="J29" s="118" t="s">
        <v>217</v>
      </c>
      <c r="K29" s="119" t="s">
        <v>141</v>
      </c>
      <c r="L29" s="120">
        <v>45889</v>
      </c>
      <c r="M29" s="122">
        <f>G29/F29/4</f>
        <v>29.794166666666666</v>
      </c>
    </row>
    <row r="30" spans="1:13" ht="45" x14ac:dyDescent="0.25">
      <c r="A30" s="114" t="s">
        <v>32</v>
      </c>
      <c r="B30" s="115" t="s">
        <v>32</v>
      </c>
      <c r="C30" s="115" t="s">
        <v>76</v>
      </c>
      <c r="D30" s="115" t="s">
        <v>77</v>
      </c>
      <c r="E30" s="115" t="s">
        <v>70</v>
      </c>
      <c r="F30" s="116">
        <v>5</v>
      </c>
      <c r="G30" s="117">
        <v>618</v>
      </c>
      <c r="H30" s="118"/>
      <c r="I30" s="115" t="s">
        <v>78</v>
      </c>
      <c r="J30" s="118" t="s">
        <v>65</v>
      </c>
      <c r="K30" s="119" t="s">
        <v>79</v>
      </c>
      <c r="L30" s="120">
        <v>44320</v>
      </c>
      <c r="M30" s="122">
        <f>G30/F30/4</f>
        <v>30.9</v>
      </c>
    </row>
    <row r="31" spans="1:13" ht="75" x14ac:dyDescent="0.25">
      <c r="A31" s="114" t="s">
        <v>32</v>
      </c>
      <c r="B31" s="115" t="s">
        <v>32</v>
      </c>
      <c r="C31" s="115" t="s">
        <v>76</v>
      </c>
      <c r="D31" s="115" t="s">
        <v>156</v>
      </c>
      <c r="E31" s="115" t="s">
        <v>70</v>
      </c>
      <c r="F31" s="116">
        <v>5</v>
      </c>
      <c r="G31" s="117">
        <v>618</v>
      </c>
      <c r="H31" s="118"/>
      <c r="I31" s="115" t="s">
        <v>157</v>
      </c>
      <c r="J31" s="118" t="s">
        <v>158</v>
      </c>
      <c r="K31" s="119" t="s">
        <v>159</v>
      </c>
      <c r="L31" s="120">
        <v>45373</v>
      </c>
      <c r="M31" s="122">
        <f>G31/F31/4</f>
        <v>30.9</v>
      </c>
    </row>
    <row r="32" spans="1:13" ht="60" x14ac:dyDescent="0.25">
      <c r="A32" s="114" t="s">
        <v>32</v>
      </c>
      <c r="B32" s="115" t="s">
        <v>32</v>
      </c>
      <c r="C32" s="115" t="s">
        <v>76</v>
      </c>
      <c r="D32" s="115" t="s">
        <v>179</v>
      </c>
      <c r="E32" s="115" t="s">
        <v>70</v>
      </c>
      <c r="F32" s="116">
        <v>5</v>
      </c>
      <c r="G32" s="117">
        <v>631.26</v>
      </c>
      <c r="H32" s="118"/>
      <c r="I32" s="115" t="s">
        <v>180</v>
      </c>
      <c r="J32" s="118" t="s">
        <v>181</v>
      </c>
      <c r="K32" s="119" t="s">
        <v>183</v>
      </c>
      <c r="L32" s="120">
        <v>45632</v>
      </c>
      <c r="M32" s="122">
        <f>G32/F32/4</f>
        <v>31.562999999999999</v>
      </c>
    </row>
    <row r="33" spans="1:13" ht="60" x14ac:dyDescent="0.25">
      <c r="A33" s="114" t="s">
        <v>32</v>
      </c>
      <c r="B33" s="115" t="s">
        <v>32</v>
      </c>
      <c r="C33" s="115" t="s">
        <v>102</v>
      </c>
      <c r="D33" s="115" t="s">
        <v>179</v>
      </c>
      <c r="E33" s="115" t="s">
        <v>70</v>
      </c>
      <c r="F33" s="116">
        <v>3</v>
      </c>
      <c r="G33" s="117">
        <v>381.76</v>
      </c>
      <c r="H33" s="118"/>
      <c r="I33" s="115" t="s">
        <v>180</v>
      </c>
      <c r="J33" s="118" t="s">
        <v>181</v>
      </c>
      <c r="K33" s="119" t="s">
        <v>182</v>
      </c>
      <c r="L33" s="120">
        <v>45632</v>
      </c>
      <c r="M33" s="122">
        <f>G33/F33/4</f>
        <v>31.813333333333333</v>
      </c>
    </row>
    <row r="34" spans="1:13" ht="75" x14ac:dyDescent="0.25">
      <c r="A34" s="114" t="s">
        <v>32</v>
      </c>
      <c r="B34" s="115" t="s">
        <v>142</v>
      </c>
      <c r="C34" s="115" t="s">
        <v>148</v>
      </c>
      <c r="D34" s="115" t="s">
        <v>144</v>
      </c>
      <c r="E34" s="115" t="s">
        <v>70</v>
      </c>
      <c r="F34" s="116">
        <v>6</v>
      </c>
      <c r="G34" s="117">
        <v>801.84</v>
      </c>
      <c r="H34" s="118"/>
      <c r="I34" s="115" t="s">
        <v>145</v>
      </c>
      <c r="J34" s="118" t="s">
        <v>146</v>
      </c>
      <c r="K34" s="119" t="s">
        <v>149</v>
      </c>
      <c r="L34" s="120">
        <v>45076</v>
      </c>
      <c r="M34" s="122">
        <f>G34/F34/4</f>
        <v>33.410000000000004</v>
      </c>
    </row>
    <row r="35" spans="1:13" ht="75" x14ac:dyDescent="0.25">
      <c r="A35" s="114" t="s">
        <v>32</v>
      </c>
      <c r="B35" s="115" t="s">
        <v>142</v>
      </c>
      <c r="C35" s="115" t="s">
        <v>152</v>
      </c>
      <c r="D35" s="115" t="s">
        <v>144</v>
      </c>
      <c r="E35" s="115" t="s">
        <v>70</v>
      </c>
      <c r="F35" s="116">
        <v>3</v>
      </c>
      <c r="G35" s="117">
        <v>400.92</v>
      </c>
      <c r="H35" s="118"/>
      <c r="I35" s="115" t="s">
        <v>145</v>
      </c>
      <c r="J35" s="118" t="s">
        <v>146</v>
      </c>
      <c r="K35" s="119" t="s">
        <v>153</v>
      </c>
      <c r="L35" s="120">
        <v>45076</v>
      </c>
      <c r="M35" s="122">
        <f>G35/F35/4</f>
        <v>33.410000000000004</v>
      </c>
    </row>
    <row r="36" spans="1:13" ht="75" x14ac:dyDescent="0.25">
      <c r="A36" s="114" t="s">
        <v>32</v>
      </c>
      <c r="B36" s="115" t="s">
        <v>142</v>
      </c>
      <c r="C36" s="115" t="s">
        <v>218</v>
      </c>
      <c r="D36" s="115" t="s">
        <v>144</v>
      </c>
      <c r="E36" s="115" t="s">
        <v>70</v>
      </c>
      <c r="F36" s="116">
        <v>3</v>
      </c>
      <c r="G36" s="117">
        <v>400.92</v>
      </c>
      <c r="H36" s="118"/>
      <c r="I36" s="115" t="s">
        <v>145</v>
      </c>
      <c r="J36" s="118" t="s">
        <v>219</v>
      </c>
      <c r="K36" s="119" t="s">
        <v>220</v>
      </c>
      <c r="L36" s="120">
        <v>45887</v>
      </c>
      <c r="M36" s="122">
        <f>G36/F36/4</f>
        <v>33.410000000000004</v>
      </c>
    </row>
    <row r="37" spans="1:13" ht="75" x14ac:dyDescent="0.25">
      <c r="A37" s="114" t="s">
        <v>32</v>
      </c>
      <c r="B37" s="115" t="s">
        <v>142</v>
      </c>
      <c r="C37" s="115" t="s">
        <v>223</v>
      </c>
      <c r="D37" s="115" t="s">
        <v>144</v>
      </c>
      <c r="E37" s="115" t="s">
        <v>70</v>
      </c>
      <c r="F37" s="116">
        <v>6</v>
      </c>
      <c r="G37" s="117">
        <v>801.84</v>
      </c>
      <c r="H37" s="118"/>
      <c r="I37" s="115" t="s">
        <v>145</v>
      </c>
      <c r="J37" s="118" t="s">
        <v>219</v>
      </c>
      <c r="K37" s="119" t="s">
        <v>224</v>
      </c>
      <c r="L37" s="120">
        <v>45887</v>
      </c>
      <c r="M37" s="122">
        <f>G37/F37/4</f>
        <v>33.410000000000004</v>
      </c>
    </row>
    <row r="38" spans="1:13" ht="75" x14ac:dyDescent="0.25">
      <c r="A38" s="114" t="s">
        <v>32</v>
      </c>
      <c r="B38" s="115" t="s">
        <v>142</v>
      </c>
      <c r="C38" s="115" t="s">
        <v>143</v>
      </c>
      <c r="D38" s="115" t="s">
        <v>144</v>
      </c>
      <c r="E38" s="115" t="s">
        <v>70</v>
      </c>
      <c r="F38" s="116">
        <v>10</v>
      </c>
      <c r="G38" s="117">
        <v>1336.57</v>
      </c>
      <c r="H38" s="118"/>
      <c r="I38" s="115" t="s">
        <v>145</v>
      </c>
      <c r="J38" s="118" t="s">
        <v>146</v>
      </c>
      <c r="K38" s="119" t="s">
        <v>147</v>
      </c>
      <c r="L38" s="120">
        <v>45076</v>
      </c>
      <c r="M38" s="122">
        <f>G38/F38/4</f>
        <v>33.414249999999996</v>
      </c>
    </row>
    <row r="39" spans="1:13" ht="75" x14ac:dyDescent="0.25">
      <c r="A39" s="114" t="s">
        <v>32</v>
      </c>
      <c r="B39" s="115" t="s">
        <v>142</v>
      </c>
      <c r="C39" s="115" t="s">
        <v>225</v>
      </c>
      <c r="D39" s="115" t="s">
        <v>144</v>
      </c>
      <c r="E39" s="115" t="s">
        <v>70</v>
      </c>
      <c r="F39" s="116">
        <v>10</v>
      </c>
      <c r="G39" s="117">
        <v>1336.57</v>
      </c>
      <c r="H39" s="118"/>
      <c r="I39" s="115" t="s">
        <v>145</v>
      </c>
      <c r="J39" s="118" t="s">
        <v>219</v>
      </c>
      <c r="K39" s="119" t="s">
        <v>226</v>
      </c>
      <c r="L39" s="120">
        <v>45887</v>
      </c>
      <c r="M39" s="122">
        <f>G39/F39/4</f>
        <v>33.414249999999996</v>
      </c>
    </row>
    <row r="40" spans="1:13" ht="75" x14ac:dyDescent="0.25">
      <c r="A40" s="114" t="s">
        <v>32</v>
      </c>
      <c r="B40" s="115" t="s">
        <v>142</v>
      </c>
      <c r="C40" s="115" t="s">
        <v>150</v>
      </c>
      <c r="D40" s="115" t="s">
        <v>144</v>
      </c>
      <c r="E40" s="115" t="s">
        <v>70</v>
      </c>
      <c r="F40" s="116">
        <v>5</v>
      </c>
      <c r="G40" s="117">
        <v>668.29</v>
      </c>
      <c r="H40" s="118"/>
      <c r="I40" s="115" t="s">
        <v>145</v>
      </c>
      <c r="J40" s="118" t="s">
        <v>146</v>
      </c>
      <c r="K40" s="119" t="s">
        <v>151</v>
      </c>
      <c r="L40" s="120">
        <v>45076</v>
      </c>
      <c r="M40" s="122">
        <f>G40/F40/4</f>
        <v>33.414499999999997</v>
      </c>
    </row>
    <row r="41" spans="1:13" ht="75" x14ac:dyDescent="0.25">
      <c r="A41" s="114" t="s">
        <v>32</v>
      </c>
      <c r="B41" s="115" t="s">
        <v>142</v>
      </c>
      <c r="C41" s="115" t="s">
        <v>221</v>
      </c>
      <c r="D41" s="115" t="s">
        <v>144</v>
      </c>
      <c r="E41" s="115" t="s">
        <v>70</v>
      </c>
      <c r="F41" s="116">
        <v>5</v>
      </c>
      <c r="G41" s="117">
        <v>668.29</v>
      </c>
      <c r="H41" s="118"/>
      <c r="I41" s="115" t="s">
        <v>145</v>
      </c>
      <c r="J41" s="118" t="s">
        <v>219</v>
      </c>
      <c r="K41" s="119" t="s">
        <v>222</v>
      </c>
      <c r="L41" s="120">
        <v>45887</v>
      </c>
      <c r="M41" s="122">
        <f>G41/F41/4</f>
        <v>33.414499999999997</v>
      </c>
    </row>
    <row r="42" spans="1:13" ht="60" x14ac:dyDescent="0.25">
      <c r="A42" s="114" t="s">
        <v>32</v>
      </c>
      <c r="B42" s="115" t="s">
        <v>142</v>
      </c>
      <c r="C42" s="115" t="s">
        <v>233</v>
      </c>
      <c r="D42" s="115" t="s">
        <v>234</v>
      </c>
      <c r="E42" s="115" t="s">
        <v>70</v>
      </c>
      <c r="F42" s="116">
        <v>5</v>
      </c>
      <c r="G42" s="117">
        <v>668.29</v>
      </c>
      <c r="H42" s="118"/>
      <c r="I42" s="115" t="s">
        <v>145</v>
      </c>
      <c r="J42" s="118" t="s">
        <v>235</v>
      </c>
      <c r="K42" s="119" t="s">
        <v>236</v>
      </c>
      <c r="L42" s="120">
        <v>45922</v>
      </c>
      <c r="M42" s="122">
        <f>G42/F42/4</f>
        <v>33.414499999999997</v>
      </c>
    </row>
    <row r="43" spans="1:13" ht="60" x14ac:dyDescent="0.25">
      <c r="A43" s="114" t="s">
        <v>32</v>
      </c>
      <c r="B43" s="115" t="s">
        <v>142</v>
      </c>
      <c r="C43" s="115" t="s">
        <v>233</v>
      </c>
      <c r="D43" s="115" t="s">
        <v>234</v>
      </c>
      <c r="E43" s="115" t="s">
        <v>70</v>
      </c>
      <c r="F43" s="116">
        <v>5</v>
      </c>
      <c r="G43" s="117">
        <v>668.29</v>
      </c>
      <c r="H43" s="118"/>
      <c r="I43" s="115" t="s">
        <v>145</v>
      </c>
      <c r="J43" s="118" t="s">
        <v>235</v>
      </c>
      <c r="K43" s="119" t="s">
        <v>237</v>
      </c>
      <c r="L43" s="120">
        <v>45922</v>
      </c>
      <c r="M43" s="122">
        <f>G43/F43/4</f>
        <v>33.414499999999997</v>
      </c>
    </row>
    <row r="44" spans="1:13" ht="45" x14ac:dyDescent="0.25">
      <c r="A44" s="114" t="s">
        <v>32</v>
      </c>
      <c r="B44" s="115" t="s">
        <v>97</v>
      </c>
      <c r="C44" s="115" t="s">
        <v>102</v>
      </c>
      <c r="D44" s="115" t="s">
        <v>103</v>
      </c>
      <c r="E44" s="115" t="s">
        <v>70</v>
      </c>
      <c r="F44" s="116">
        <v>3</v>
      </c>
      <c r="G44" s="117">
        <v>403.65</v>
      </c>
      <c r="H44" s="118"/>
      <c r="I44" s="115" t="s">
        <v>100</v>
      </c>
      <c r="J44" s="118" t="s">
        <v>65</v>
      </c>
      <c r="K44" s="119" t="s">
        <v>104</v>
      </c>
      <c r="L44" s="120">
        <v>44320</v>
      </c>
      <c r="M44" s="122">
        <f>G44/F44/4</f>
        <v>33.637499999999996</v>
      </c>
    </row>
    <row r="45" spans="1:13" ht="60" x14ac:dyDescent="0.25">
      <c r="A45" s="114" t="s">
        <v>32</v>
      </c>
      <c r="B45" s="115" t="s">
        <v>208</v>
      </c>
      <c r="C45" s="115" t="s">
        <v>209</v>
      </c>
      <c r="D45" s="115" t="s">
        <v>210</v>
      </c>
      <c r="E45" s="115" t="s">
        <v>70</v>
      </c>
      <c r="F45" s="116">
        <v>5</v>
      </c>
      <c r="G45" s="117">
        <v>675.35</v>
      </c>
      <c r="H45" s="118"/>
      <c r="I45" s="115" t="s">
        <v>211</v>
      </c>
      <c r="J45" s="118" t="s">
        <v>212</v>
      </c>
      <c r="K45" s="119" t="s">
        <v>213</v>
      </c>
      <c r="L45" s="120">
        <v>45861</v>
      </c>
      <c r="M45" s="122">
        <f>G45/F45/4</f>
        <v>33.767499999999998</v>
      </c>
    </row>
    <row r="46" spans="1:13" ht="60" x14ac:dyDescent="0.25">
      <c r="A46" s="114" t="s">
        <v>32</v>
      </c>
      <c r="B46" s="115" t="s">
        <v>208</v>
      </c>
      <c r="C46" s="115" t="s">
        <v>214</v>
      </c>
      <c r="D46" s="115" t="s">
        <v>210</v>
      </c>
      <c r="E46" s="115" t="s">
        <v>70</v>
      </c>
      <c r="F46" s="116">
        <v>10</v>
      </c>
      <c r="G46" s="117">
        <v>1350.7</v>
      </c>
      <c r="H46" s="118"/>
      <c r="I46" s="115" t="s">
        <v>211</v>
      </c>
      <c r="J46" s="118" t="s">
        <v>212</v>
      </c>
      <c r="K46" s="119" t="s">
        <v>215</v>
      </c>
      <c r="L46" s="120">
        <v>45861</v>
      </c>
      <c r="M46" s="122">
        <f>G46/F46/4</f>
        <v>33.767499999999998</v>
      </c>
    </row>
    <row r="47" spans="1:13" ht="45" x14ac:dyDescent="0.25">
      <c r="A47" s="114" t="s">
        <v>32</v>
      </c>
      <c r="B47" s="115" t="s">
        <v>110</v>
      </c>
      <c r="C47" s="115" t="s">
        <v>111</v>
      </c>
      <c r="D47" s="115" t="s">
        <v>112</v>
      </c>
      <c r="E47" s="115" t="s">
        <v>70</v>
      </c>
      <c r="F47" s="116">
        <v>5</v>
      </c>
      <c r="G47" s="117">
        <v>675.45</v>
      </c>
      <c r="H47" s="118"/>
      <c r="I47" s="115" t="s">
        <v>113</v>
      </c>
      <c r="J47" s="118" t="s">
        <v>114</v>
      </c>
      <c r="K47" s="119" t="s">
        <v>115</v>
      </c>
      <c r="L47" s="120">
        <v>44784</v>
      </c>
      <c r="M47" s="122">
        <f>G47/F47/4</f>
        <v>33.772500000000001</v>
      </c>
    </row>
    <row r="48" spans="1:13" ht="45" x14ac:dyDescent="0.25">
      <c r="A48" s="114" t="s">
        <v>32</v>
      </c>
      <c r="B48" s="115" t="s">
        <v>110</v>
      </c>
      <c r="C48" s="115" t="s">
        <v>116</v>
      </c>
      <c r="D48" s="115" t="s">
        <v>112</v>
      </c>
      <c r="E48" s="115" t="s">
        <v>70</v>
      </c>
      <c r="F48" s="116">
        <v>10</v>
      </c>
      <c r="G48" s="117">
        <v>1350.9</v>
      </c>
      <c r="H48" s="118"/>
      <c r="I48" s="115" t="s">
        <v>113</v>
      </c>
      <c r="J48" s="118" t="s">
        <v>114</v>
      </c>
      <c r="K48" s="119" t="s">
        <v>117</v>
      </c>
      <c r="L48" s="120">
        <v>44784</v>
      </c>
      <c r="M48" s="122">
        <f>G48/F48/4</f>
        <v>33.772500000000001</v>
      </c>
    </row>
    <row r="49" spans="1:13" ht="45" x14ac:dyDescent="0.25">
      <c r="A49" s="114" t="s">
        <v>32</v>
      </c>
      <c r="B49" s="115" t="s">
        <v>110</v>
      </c>
      <c r="C49" s="115" t="s">
        <v>118</v>
      </c>
      <c r="D49" s="115" t="s">
        <v>112</v>
      </c>
      <c r="E49" s="115" t="s">
        <v>70</v>
      </c>
      <c r="F49" s="116">
        <v>10</v>
      </c>
      <c r="G49" s="117">
        <v>1350.9</v>
      </c>
      <c r="H49" s="118"/>
      <c r="I49" s="115" t="s">
        <v>113</v>
      </c>
      <c r="J49" s="118" t="s">
        <v>114</v>
      </c>
      <c r="K49" s="119" t="s">
        <v>119</v>
      </c>
      <c r="L49" s="120">
        <v>44784</v>
      </c>
      <c r="M49" s="122">
        <f>G49/F49/4</f>
        <v>33.772500000000001</v>
      </c>
    </row>
    <row r="50" spans="1:13" ht="60" x14ac:dyDescent="0.25">
      <c r="A50" s="114" t="s">
        <v>32</v>
      </c>
      <c r="B50" s="115" t="s">
        <v>110</v>
      </c>
      <c r="C50" s="115" t="s">
        <v>116</v>
      </c>
      <c r="D50" s="115" t="s">
        <v>112</v>
      </c>
      <c r="E50" s="115" t="s">
        <v>70</v>
      </c>
      <c r="F50" s="116">
        <v>10</v>
      </c>
      <c r="G50" s="117">
        <v>1350.9</v>
      </c>
      <c r="H50" s="118"/>
      <c r="I50" s="115" t="s">
        <v>204</v>
      </c>
      <c r="J50" s="118" t="s">
        <v>205</v>
      </c>
      <c r="K50" s="119" t="s">
        <v>117</v>
      </c>
      <c r="L50" s="120">
        <v>45800</v>
      </c>
      <c r="M50" s="122">
        <f>G50/F50/4</f>
        <v>33.772500000000001</v>
      </c>
    </row>
    <row r="51" spans="1:13" ht="60" x14ac:dyDescent="0.25">
      <c r="A51" s="114" t="s">
        <v>32</v>
      </c>
      <c r="B51" s="115" t="s">
        <v>110</v>
      </c>
      <c r="C51" s="115" t="s">
        <v>206</v>
      </c>
      <c r="D51" s="115" t="s">
        <v>112</v>
      </c>
      <c r="E51" s="115" t="s">
        <v>70</v>
      </c>
      <c r="F51" s="116">
        <v>5</v>
      </c>
      <c r="G51" s="117">
        <v>675.45</v>
      </c>
      <c r="H51" s="118"/>
      <c r="I51" s="115" t="s">
        <v>204</v>
      </c>
      <c r="J51" s="118" t="s">
        <v>205</v>
      </c>
      <c r="K51" s="119" t="s">
        <v>115</v>
      </c>
      <c r="L51" s="120">
        <v>45800</v>
      </c>
      <c r="M51" s="122">
        <f>G51/F51/4</f>
        <v>33.772500000000001</v>
      </c>
    </row>
    <row r="52" spans="1:13" ht="60" x14ac:dyDescent="0.25">
      <c r="A52" s="114" t="s">
        <v>32</v>
      </c>
      <c r="B52" s="115" t="s">
        <v>110</v>
      </c>
      <c r="C52" s="115" t="s">
        <v>118</v>
      </c>
      <c r="D52" s="115" t="s">
        <v>112</v>
      </c>
      <c r="E52" s="115" t="s">
        <v>70</v>
      </c>
      <c r="F52" s="116">
        <v>10</v>
      </c>
      <c r="G52" s="117">
        <v>1350.9</v>
      </c>
      <c r="H52" s="118"/>
      <c r="I52" s="115" t="s">
        <v>204</v>
      </c>
      <c r="J52" s="118" t="s">
        <v>205</v>
      </c>
      <c r="K52" s="119" t="s">
        <v>119</v>
      </c>
      <c r="L52" s="120">
        <v>45800</v>
      </c>
      <c r="M52" s="122">
        <f>G52/F52/4</f>
        <v>33.772500000000001</v>
      </c>
    </row>
    <row r="53" spans="1:13" ht="60" x14ac:dyDescent="0.25">
      <c r="A53" s="114" t="s">
        <v>32</v>
      </c>
      <c r="B53" s="115" t="s">
        <v>32</v>
      </c>
      <c r="C53" s="115" t="s">
        <v>102</v>
      </c>
      <c r="D53" s="115" t="s">
        <v>240</v>
      </c>
      <c r="E53" s="115" t="s">
        <v>70</v>
      </c>
      <c r="F53" s="116">
        <v>3</v>
      </c>
      <c r="G53" s="117">
        <v>405.27</v>
      </c>
      <c r="H53" s="118"/>
      <c r="I53" s="115" t="s">
        <v>241</v>
      </c>
      <c r="J53" s="118" t="s">
        <v>242</v>
      </c>
      <c r="K53" s="119" t="s">
        <v>243</v>
      </c>
      <c r="L53" s="120">
        <v>45894</v>
      </c>
      <c r="M53" s="122">
        <f>G53/F53/4</f>
        <v>33.772500000000001</v>
      </c>
    </row>
    <row r="54" spans="1:13" ht="60" x14ac:dyDescent="0.25">
      <c r="A54" s="114" t="s">
        <v>32</v>
      </c>
      <c r="B54" s="115" t="s">
        <v>32</v>
      </c>
      <c r="C54" s="115" t="s">
        <v>76</v>
      </c>
      <c r="D54" s="115" t="s">
        <v>240</v>
      </c>
      <c r="E54" s="115" t="s">
        <v>70</v>
      </c>
      <c r="F54" s="116">
        <v>5</v>
      </c>
      <c r="G54" s="117">
        <v>675.45</v>
      </c>
      <c r="H54" s="118"/>
      <c r="I54" s="115" t="s">
        <v>241</v>
      </c>
      <c r="J54" s="118" t="s">
        <v>242</v>
      </c>
      <c r="K54" s="119" t="s">
        <v>244</v>
      </c>
      <c r="L54" s="120">
        <v>45894</v>
      </c>
      <c r="M54" s="122">
        <f>G54/F54/4</f>
        <v>33.772500000000001</v>
      </c>
    </row>
    <row r="55" spans="1:13" ht="60" x14ac:dyDescent="0.25">
      <c r="A55" s="114" t="s">
        <v>32</v>
      </c>
      <c r="B55" s="115" t="s">
        <v>32</v>
      </c>
      <c r="C55" s="115" t="s">
        <v>245</v>
      </c>
      <c r="D55" s="115" t="s">
        <v>240</v>
      </c>
      <c r="E55" s="115" t="s">
        <v>70</v>
      </c>
      <c r="F55" s="116">
        <v>6</v>
      </c>
      <c r="G55" s="117">
        <v>810.54</v>
      </c>
      <c r="H55" s="118"/>
      <c r="I55" s="115" t="s">
        <v>241</v>
      </c>
      <c r="J55" s="118" t="s">
        <v>242</v>
      </c>
      <c r="K55" s="119" t="s">
        <v>246</v>
      </c>
      <c r="L55" s="120">
        <v>45894</v>
      </c>
      <c r="M55" s="122">
        <f>G55/F55/4</f>
        <v>33.772500000000001</v>
      </c>
    </row>
    <row r="56" spans="1:13" ht="60" x14ac:dyDescent="0.25">
      <c r="A56" s="114" t="s">
        <v>32</v>
      </c>
      <c r="B56" s="115" t="s">
        <v>32</v>
      </c>
      <c r="C56" s="115" t="s">
        <v>106</v>
      </c>
      <c r="D56" s="115" t="s">
        <v>240</v>
      </c>
      <c r="E56" s="115" t="s">
        <v>70</v>
      </c>
      <c r="F56" s="116">
        <v>10</v>
      </c>
      <c r="G56" s="117">
        <v>1350.9</v>
      </c>
      <c r="H56" s="118"/>
      <c r="I56" s="115" t="s">
        <v>241</v>
      </c>
      <c r="J56" s="118" t="s">
        <v>242</v>
      </c>
      <c r="K56" s="119" t="s">
        <v>247</v>
      </c>
      <c r="L56" s="120">
        <v>45894</v>
      </c>
      <c r="M56" s="122">
        <f>G56/F56/4</f>
        <v>33.772500000000001</v>
      </c>
    </row>
    <row r="57" spans="1:13" ht="60" x14ac:dyDescent="0.25">
      <c r="A57" s="114" t="s">
        <v>32</v>
      </c>
      <c r="B57" s="115" t="s">
        <v>32</v>
      </c>
      <c r="C57" s="115" t="s">
        <v>102</v>
      </c>
      <c r="D57" s="115" t="s">
        <v>257</v>
      </c>
      <c r="E57" s="115" t="s">
        <v>70</v>
      </c>
      <c r="F57" s="116">
        <v>3</v>
      </c>
      <c r="G57" s="117">
        <v>405.27</v>
      </c>
      <c r="H57" s="118"/>
      <c r="I57" s="115" t="s">
        <v>241</v>
      </c>
      <c r="J57" s="118" t="s">
        <v>258</v>
      </c>
      <c r="K57" s="119" t="s">
        <v>259</v>
      </c>
      <c r="L57" s="120">
        <v>46119</v>
      </c>
      <c r="M57" s="122">
        <f>G57/F57/4</f>
        <v>33.772500000000001</v>
      </c>
    </row>
    <row r="58" spans="1:13" ht="60" x14ac:dyDescent="0.25">
      <c r="A58" s="114" t="s">
        <v>32</v>
      </c>
      <c r="B58" s="115" t="s">
        <v>32</v>
      </c>
      <c r="C58" s="115" t="s">
        <v>76</v>
      </c>
      <c r="D58" s="115" t="s">
        <v>257</v>
      </c>
      <c r="E58" s="115" t="s">
        <v>70</v>
      </c>
      <c r="F58" s="116">
        <v>5</v>
      </c>
      <c r="G58" s="117">
        <v>675.45</v>
      </c>
      <c r="H58" s="118"/>
      <c r="I58" s="115" t="s">
        <v>241</v>
      </c>
      <c r="J58" s="118" t="s">
        <v>258</v>
      </c>
      <c r="K58" s="119" t="s">
        <v>260</v>
      </c>
      <c r="L58" s="120">
        <v>46119</v>
      </c>
      <c r="M58" s="122">
        <f>G58/F58/4</f>
        <v>33.772500000000001</v>
      </c>
    </row>
    <row r="59" spans="1:13" ht="60" x14ac:dyDescent="0.25">
      <c r="A59" s="114" t="s">
        <v>32</v>
      </c>
      <c r="B59" s="115" t="s">
        <v>32</v>
      </c>
      <c r="C59" s="115" t="s">
        <v>245</v>
      </c>
      <c r="D59" s="115" t="s">
        <v>257</v>
      </c>
      <c r="E59" s="115" t="s">
        <v>70</v>
      </c>
      <c r="F59" s="116">
        <v>6</v>
      </c>
      <c r="G59" s="117">
        <v>810.54</v>
      </c>
      <c r="H59" s="118"/>
      <c r="I59" s="115" t="s">
        <v>241</v>
      </c>
      <c r="J59" s="118" t="s">
        <v>258</v>
      </c>
      <c r="K59" s="119" t="s">
        <v>261</v>
      </c>
      <c r="L59" s="120">
        <v>46119</v>
      </c>
      <c r="M59" s="122">
        <f>G59/F59/4</f>
        <v>33.772500000000001</v>
      </c>
    </row>
    <row r="60" spans="1:13" ht="60" x14ac:dyDescent="0.25">
      <c r="A60" s="114" t="s">
        <v>32</v>
      </c>
      <c r="B60" s="115" t="s">
        <v>32</v>
      </c>
      <c r="C60" s="115" t="s">
        <v>106</v>
      </c>
      <c r="D60" s="115" t="s">
        <v>257</v>
      </c>
      <c r="E60" s="115" t="s">
        <v>70</v>
      </c>
      <c r="F60" s="116">
        <v>10</v>
      </c>
      <c r="G60" s="117">
        <v>1350.9</v>
      </c>
      <c r="H60" s="118"/>
      <c r="I60" s="115" t="s">
        <v>241</v>
      </c>
      <c r="J60" s="118" t="s">
        <v>258</v>
      </c>
      <c r="K60" s="119" t="s">
        <v>262</v>
      </c>
      <c r="L60" s="120">
        <v>46119</v>
      </c>
      <c r="M60" s="122">
        <f>G60/F60/4</f>
        <v>33.772500000000001</v>
      </c>
    </row>
    <row r="61" spans="1:13" ht="60" x14ac:dyDescent="0.25">
      <c r="A61" s="114" t="s">
        <v>32</v>
      </c>
      <c r="B61" s="115" t="s">
        <v>171</v>
      </c>
      <c r="C61" s="115" t="s">
        <v>76</v>
      </c>
      <c r="D61" s="115" t="s">
        <v>172</v>
      </c>
      <c r="E61" s="115" t="s">
        <v>70</v>
      </c>
      <c r="F61" s="116">
        <v>5</v>
      </c>
      <c r="G61" s="117">
        <v>675.47</v>
      </c>
      <c r="H61" s="118"/>
      <c r="I61" s="115" t="s">
        <v>173</v>
      </c>
      <c r="J61" s="118" t="s">
        <v>174</v>
      </c>
      <c r="K61" s="119" t="s">
        <v>175</v>
      </c>
      <c r="L61" s="120">
        <v>45607</v>
      </c>
      <c r="M61" s="122">
        <f>G61/F61/4</f>
        <v>33.773499999999999</v>
      </c>
    </row>
    <row r="62" spans="1:13" ht="60" x14ac:dyDescent="0.25">
      <c r="A62" s="114" t="s">
        <v>32</v>
      </c>
      <c r="B62" s="115" t="s">
        <v>171</v>
      </c>
      <c r="C62" s="115" t="s">
        <v>106</v>
      </c>
      <c r="D62" s="115" t="s">
        <v>172</v>
      </c>
      <c r="E62" s="115" t="s">
        <v>70</v>
      </c>
      <c r="F62" s="116">
        <v>10</v>
      </c>
      <c r="G62" s="117">
        <v>1350.94</v>
      </c>
      <c r="H62" s="118"/>
      <c r="I62" s="115" t="s">
        <v>173</v>
      </c>
      <c r="J62" s="118" t="s">
        <v>174</v>
      </c>
      <c r="K62" s="119" t="s">
        <v>176</v>
      </c>
      <c r="L62" s="120">
        <v>45607</v>
      </c>
      <c r="M62" s="122">
        <f>G62/F62/4</f>
        <v>33.773499999999999</v>
      </c>
    </row>
    <row r="63" spans="1:13" ht="45" x14ac:dyDescent="0.25">
      <c r="A63" s="114" t="s">
        <v>32</v>
      </c>
      <c r="B63" s="115" t="s">
        <v>171</v>
      </c>
      <c r="C63" s="115" t="s">
        <v>106</v>
      </c>
      <c r="D63" s="115" t="s">
        <v>172</v>
      </c>
      <c r="E63" s="115" t="s">
        <v>70</v>
      </c>
      <c r="F63" s="116">
        <v>10</v>
      </c>
      <c r="G63" s="117">
        <v>1350.94</v>
      </c>
      <c r="H63" s="118"/>
      <c r="I63" s="115" t="s">
        <v>177</v>
      </c>
      <c r="J63" s="118" t="s">
        <v>178</v>
      </c>
      <c r="K63" s="119" t="s">
        <v>176</v>
      </c>
      <c r="L63" s="120">
        <v>44406</v>
      </c>
      <c r="M63" s="122">
        <f>G63/F63/4</f>
        <v>33.773499999999999</v>
      </c>
    </row>
    <row r="64" spans="1:13" ht="45" x14ac:dyDescent="0.25">
      <c r="A64" s="114" t="s">
        <v>32</v>
      </c>
      <c r="B64" s="115" t="s">
        <v>171</v>
      </c>
      <c r="C64" s="115" t="s">
        <v>76</v>
      </c>
      <c r="D64" s="115" t="s">
        <v>172</v>
      </c>
      <c r="E64" s="115" t="s">
        <v>70</v>
      </c>
      <c r="F64" s="116">
        <v>5</v>
      </c>
      <c r="G64" s="117">
        <v>675.47</v>
      </c>
      <c r="H64" s="118"/>
      <c r="I64" s="115" t="s">
        <v>177</v>
      </c>
      <c r="J64" s="118" t="s">
        <v>178</v>
      </c>
      <c r="K64" s="119" t="s">
        <v>175</v>
      </c>
      <c r="L64" s="120">
        <v>44406</v>
      </c>
      <c r="M64" s="122">
        <f>G64/F64/4</f>
        <v>33.773499999999999</v>
      </c>
    </row>
    <row r="65" spans="1:13" ht="60" x14ac:dyDescent="0.25">
      <c r="A65" s="114" t="s">
        <v>32</v>
      </c>
      <c r="B65" s="115" t="s">
        <v>160</v>
      </c>
      <c r="C65" s="115" t="s">
        <v>102</v>
      </c>
      <c r="D65" s="115" t="s">
        <v>82</v>
      </c>
      <c r="E65" s="115" t="s">
        <v>70</v>
      </c>
      <c r="F65" s="116">
        <v>3</v>
      </c>
      <c r="G65" s="117">
        <v>421.65</v>
      </c>
      <c r="H65" s="118"/>
      <c r="I65" s="115" t="s">
        <v>161</v>
      </c>
      <c r="J65" s="118" t="s">
        <v>162</v>
      </c>
      <c r="K65" s="119" t="s">
        <v>163</v>
      </c>
      <c r="L65" s="120">
        <v>45464</v>
      </c>
      <c r="M65" s="122">
        <f>G65/F65/4</f>
        <v>35.137499999999996</v>
      </c>
    </row>
    <row r="66" spans="1:13" ht="75" x14ac:dyDescent="0.25">
      <c r="A66" s="114" t="s">
        <v>32</v>
      </c>
      <c r="B66" s="115" t="s">
        <v>32</v>
      </c>
      <c r="C66" s="115" t="s">
        <v>198</v>
      </c>
      <c r="D66" s="115" t="s">
        <v>164</v>
      </c>
      <c r="E66" s="115" t="s">
        <v>70</v>
      </c>
      <c r="F66" s="116">
        <v>100</v>
      </c>
      <c r="G66" s="117">
        <v>14382.29</v>
      </c>
      <c r="H66" s="118"/>
      <c r="I66" s="115" t="s">
        <v>169</v>
      </c>
      <c r="J66" s="118" t="s">
        <v>185</v>
      </c>
      <c r="K66" s="119" t="s">
        <v>199</v>
      </c>
      <c r="L66" s="120">
        <v>45646</v>
      </c>
      <c r="M66" s="122">
        <f>G66/F66/4</f>
        <v>35.955725000000001</v>
      </c>
    </row>
    <row r="67" spans="1:13" ht="75" x14ac:dyDescent="0.25">
      <c r="A67" s="114" t="s">
        <v>32</v>
      </c>
      <c r="B67" s="115" t="s">
        <v>32</v>
      </c>
      <c r="C67" s="115" t="s">
        <v>200</v>
      </c>
      <c r="D67" s="115" t="s">
        <v>164</v>
      </c>
      <c r="E67" s="115" t="s">
        <v>70</v>
      </c>
      <c r="F67" s="116">
        <v>100</v>
      </c>
      <c r="G67" s="117">
        <v>14382.29</v>
      </c>
      <c r="H67" s="118"/>
      <c r="I67" s="115" t="s">
        <v>169</v>
      </c>
      <c r="J67" s="118" t="s">
        <v>185</v>
      </c>
      <c r="K67" s="119" t="s">
        <v>201</v>
      </c>
      <c r="L67" s="120">
        <v>45646</v>
      </c>
      <c r="M67" s="122">
        <f>G67/F67/4</f>
        <v>35.955725000000001</v>
      </c>
    </row>
    <row r="68" spans="1:13" ht="75" x14ac:dyDescent="0.25">
      <c r="A68" s="114" t="s">
        <v>32</v>
      </c>
      <c r="B68" s="115" t="s">
        <v>32</v>
      </c>
      <c r="C68" s="115" t="s">
        <v>198</v>
      </c>
      <c r="D68" s="115" t="s">
        <v>164</v>
      </c>
      <c r="E68" s="115" t="s">
        <v>70</v>
      </c>
      <c r="F68" s="116">
        <v>100</v>
      </c>
      <c r="G68" s="117">
        <v>14382.29</v>
      </c>
      <c r="H68" s="118"/>
      <c r="I68" s="115" t="s">
        <v>165</v>
      </c>
      <c r="J68" s="118" t="s">
        <v>185</v>
      </c>
      <c r="K68" s="119" t="s">
        <v>199</v>
      </c>
      <c r="L68" s="120">
        <v>45646</v>
      </c>
      <c r="M68" s="122">
        <f>G68/F68/4</f>
        <v>35.955725000000001</v>
      </c>
    </row>
    <row r="69" spans="1:13" ht="75" x14ac:dyDescent="0.25">
      <c r="A69" s="114" t="s">
        <v>32</v>
      </c>
      <c r="B69" s="115" t="s">
        <v>32</v>
      </c>
      <c r="C69" s="115" t="s">
        <v>200</v>
      </c>
      <c r="D69" s="115" t="s">
        <v>164</v>
      </c>
      <c r="E69" s="115" t="s">
        <v>70</v>
      </c>
      <c r="F69" s="116">
        <v>100</v>
      </c>
      <c r="G69" s="117">
        <v>14382.29</v>
      </c>
      <c r="H69" s="118"/>
      <c r="I69" s="115" t="s">
        <v>165</v>
      </c>
      <c r="J69" s="118" t="s">
        <v>185</v>
      </c>
      <c r="K69" s="119" t="s">
        <v>201</v>
      </c>
      <c r="L69" s="120">
        <v>45646</v>
      </c>
      <c r="M69" s="122">
        <f>G69/F69/4</f>
        <v>35.955725000000001</v>
      </c>
    </row>
    <row r="70" spans="1:13" ht="75" x14ac:dyDescent="0.25">
      <c r="A70" s="114" t="s">
        <v>32</v>
      </c>
      <c r="B70" s="115" t="s">
        <v>32</v>
      </c>
      <c r="C70" s="115" t="s">
        <v>194</v>
      </c>
      <c r="D70" s="115" t="s">
        <v>164</v>
      </c>
      <c r="E70" s="115" t="s">
        <v>70</v>
      </c>
      <c r="F70" s="116">
        <v>50</v>
      </c>
      <c r="G70" s="117">
        <v>7265.21</v>
      </c>
      <c r="H70" s="118"/>
      <c r="I70" s="115" t="s">
        <v>169</v>
      </c>
      <c r="J70" s="118" t="s">
        <v>185</v>
      </c>
      <c r="K70" s="119" t="s">
        <v>195</v>
      </c>
      <c r="L70" s="120">
        <v>45646</v>
      </c>
      <c r="M70" s="122">
        <f>G70/F70/4</f>
        <v>36.326050000000002</v>
      </c>
    </row>
    <row r="71" spans="1:13" ht="75" x14ac:dyDescent="0.25">
      <c r="A71" s="114" t="s">
        <v>32</v>
      </c>
      <c r="B71" s="115" t="s">
        <v>32</v>
      </c>
      <c r="C71" s="115" t="s">
        <v>196</v>
      </c>
      <c r="D71" s="115" t="s">
        <v>164</v>
      </c>
      <c r="E71" s="115" t="s">
        <v>70</v>
      </c>
      <c r="F71" s="116">
        <v>50</v>
      </c>
      <c r="G71" s="117">
        <v>7265.21</v>
      </c>
      <c r="H71" s="118"/>
      <c r="I71" s="115" t="s">
        <v>169</v>
      </c>
      <c r="J71" s="118" t="s">
        <v>185</v>
      </c>
      <c r="K71" s="119" t="s">
        <v>197</v>
      </c>
      <c r="L71" s="120">
        <v>45646</v>
      </c>
      <c r="M71" s="122">
        <f>G71/F71/4</f>
        <v>36.326050000000002</v>
      </c>
    </row>
    <row r="72" spans="1:13" ht="75" x14ac:dyDescent="0.25">
      <c r="A72" s="114" t="s">
        <v>32</v>
      </c>
      <c r="B72" s="115" t="s">
        <v>32</v>
      </c>
      <c r="C72" s="115" t="s">
        <v>194</v>
      </c>
      <c r="D72" s="115" t="s">
        <v>164</v>
      </c>
      <c r="E72" s="115" t="s">
        <v>70</v>
      </c>
      <c r="F72" s="116">
        <v>50</v>
      </c>
      <c r="G72" s="117">
        <v>7265.21</v>
      </c>
      <c r="H72" s="118"/>
      <c r="I72" s="115" t="s">
        <v>165</v>
      </c>
      <c r="J72" s="118" t="s">
        <v>185</v>
      </c>
      <c r="K72" s="119" t="s">
        <v>195</v>
      </c>
      <c r="L72" s="120">
        <v>45646</v>
      </c>
      <c r="M72" s="122">
        <f>G72/F72/4</f>
        <v>36.326050000000002</v>
      </c>
    </row>
    <row r="73" spans="1:13" ht="75" x14ac:dyDescent="0.25">
      <c r="A73" s="114" t="s">
        <v>32</v>
      </c>
      <c r="B73" s="115" t="s">
        <v>32</v>
      </c>
      <c r="C73" s="115" t="s">
        <v>196</v>
      </c>
      <c r="D73" s="115" t="s">
        <v>164</v>
      </c>
      <c r="E73" s="115" t="s">
        <v>70</v>
      </c>
      <c r="F73" s="116">
        <v>50</v>
      </c>
      <c r="G73" s="117">
        <v>7265.21</v>
      </c>
      <c r="H73" s="118"/>
      <c r="I73" s="115" t="s">
        <v>165</v>
      </c>
      <c r="J73" s="118" t="s">
        <v>185</v>
      </c>
      <c r="K73" s="119" t="s">
        <v>197</v>
      </c>
      <c r="L73" s="120">
        <v>45646</v>
      </c>
      <c r="M73" s="122">
        <f>G73/F73/4</f>
        <v>36.326050000000002</v>
      </c>
    </row>
    <row r="74" spans="1:13" ht="75" x14ac:dyDescent="0.25">
      <c r="A74" s="114" t="s">
        <v>32</v>
      </c>
      <c r="B74" s="115" t="s">
        <v>32</v>
      </c>
      <c r="C74" s="115" t="s">
        <v>187</v>
      </c>
      <c r="D74" s="115" t="s">
        <v>164</v>
      </c>
      <c r="E74" s="115" t="s">
        <v>70</v>
      </c>
      <c r="F74" s="116">
        <v>10</v>
      </c>
      <c r="G74" s="117">
        <v>1467.92</v>
      </c>
      <c r="H74" s="118"/>
      <c r="I74" s="115" t="s">
        <v>169</v>
      </c>
      <c r="J74" s="118" t="s">
        <v>185</v>
      </c>
      <c r="K74" s="119" t="s">
        <v>188</v>
      </c>
      <c r="L74" s="120">
        <v>45646</v>
      </c>
      <c r="M74" s="122">
        <f>G74/F74/4</f>
        <v>36.698</v>
      </c>
    </row>
    <row r="75" spans="1:13" ht="75" x14ac:dyDescent="0.25">
      <c r="A75" s="114" t="s">
        <v>32</v>
      </c>
      <c r="B75" s="115" t="s">
        <v>32</v>
      </c>
      <c r="C75" s="115" t="s">
        <v>68</v>
      </c>
      <c r="D75" s="115" t="s">
        <v>164</v>
      </c>
      <c r="E75" s="115" t="s">
        <v>70</v>
      </c>
      <c r="F75" s="116">
        <v>10</v>
      </c>
      <c r="G75" s="117">
        <v>1467.92</v>
      </c>
      <c r="H75" s="118"/>
      <c r="I75" s="115" t="s">
        <v>169</v>
      </c>
      <c r="J75" s="118" t="s">
        <v>185</v>
      </c>
      <c r="K75" s="119" t="s">
        <v>189</v>
      </c>
      <c r="L75" s="120">
        <v>45646</v>
      </c>
      <c r="M75" s="122">
        <f>G75/F75/4</f>
        <v>36.698</v>
      </c>
    </row>
    <row r="76" spans="1:13" ht="75" x14ac:dyDescent="0.25">
      <c r="A76" s="114" t="s">
        <v>32</v>
      </c>
      <c r="B76" s="115" t="s">
        <v>32</v>
      </c>
      <c r="C76" s="115" t="s">
        <v>187</v>
      </c>
      <c r="D76" s="115" t="s">
        <v>164</v>
      </c>
      <c r="E76" s="115" t="s">
        <v>70</v>
      </c>
      <c r="F76" s="116">
        <v>10</v>
      </c>
      <c r="G76" s="117">
        <v>1467.92</v>
      </c>
      <c r="H76" s="118"/>
      <c r="I76" s="115" t="s">
        <v>165</v>
      </c>
      <c r="J76" s="118" t="s">
        <v>185</v>
      </c>
      <c r="K76" s="119" t="s">
        <v>188</v>
      </c>
      <c r="L76" s="120">
        <v>45646</v>
      </c>
      <c r="M76" s="122">
        <f>G76/F76/4</f>
        <v>36.698</v>
      </c>
    </row>
    <row r="77" spans="1:13" ht="75" x14ac:dyDescent="0.25">
      <c r="A77" s="114" t="s">
        <v>32</v>
      </c>
      <c r="B77" s="115" t="s">
        <v>32</v>
      </c>
      <c r="C77" s="115" t="s">
        <v>68</v>
      </c>
      <c r="D77" s="115" t="s">
        <v>164</v>
      </c>
      <c r="E77" s="115" t="s">
        <v>70</v>
      </c>
      <c r="F77" s="116">
        <v>10</v>
      </c>
      <c r="G77" s="117">
        <v>1467.92</v>
      </c>
      <c r="H77" s="118"/>
      <c r="I77" s="115" t="s">
        <v>165</v>
      </c>
      <c r="J77" s="118" t="s">
        <v>185</v>
      </c>
      <c r="K77" s="119" t="s">
        <v>189</v>
      </c>
      <c r="L77" s="120">
        <v>45646</v>
      </c>
      <c r="M77" s="122">
        <f>G77/F77/4</f>
        <v>36.698</v>
      </c>
    </row>
    <row r="78" spans="1:13" ht="75" x14ac:dyDescent="0.25">
      <c r="A78" s="114" t="s">
        <v>32</v>
      </c>
      <c r="B78" s="115" t="s">
        <v>32</v>
      </c>
      <c r="C78" s="115" t="s">
        <v>190</v>
      </c>
      <c r="D78" s="115" t="s">
        <v>164</v>
      </c>
      <c r="E78" s="115" t="s">
        <v>70</v>
      </c>
      <c r="F78" s="116">
        <v>20</v>
      </c>
      <c r="G78" s="117">
        <v>2935.86</v>
      </c>
      <c r="H78" s="118"/>
      <c r="I78" s="115" t="s">
        <v>169</v>
      </c>
      <c r="J78" s="118" t="s">
        <v>185</v>
      </c>
      <c r="K78" s="119" t="s">
        <v>191</v>
      </c>
      <c r="L78" s="120">
        <v>45646</v>
      </c>
      <c r="M78" s="122">
        <f>G78/F78/4</f>
        <v>36.698250000000002</v>
      </c>
    </row>
    <row r="79" spans="1:13" ht="75" x14ac:dyDescent="0.25">
      <c r="A79" s="114" t="s">
        <v>32</v>
      </c>
      <c r="B79" s="115" t="s">
        <v>32</v>
      </c>
      <c r="C79" s="115" t="s">
        <v>192</v>
      </c>
      <c r="D79" s="115" t="s">
        <v>164</v>
      </c>
      <c r="E79" s="115" t="s">
        <v>70</v>
      </c>
      <c r="F79" s="116">
        <v>20</v>
      </c>
      <c r="G79" s="117">
        <v>2935.86</v>
      </c>
      <c r="H79" s="118"/>
      <c r="I79" s="115" t="s">
        <v>169</v>
      </c>
      <c r="J79" s="118" t="s">
        <v>185</v>
      </c>
      <c r="K79" s="119" t="s">
        <v>193</v>
      </c>
      <c r="L79" s="120">
        <v>45646</v>
      </c>
      <c r="M79" s="122">
        <f>G79/F79/4</f>
        <v>36.698250000000002</v>
      </c>
    </row>
    <row r="80" spans="1:13" ht="75" x14ac:dyDescent="0.25">
      <c r="A80" s="114" t="s">
        <v>32</v>
      </c>
      <c r="B80" s="115" t="s">
        <v>32</v>
      </c>
      <c r="C80" s="115" t="s">
        <v>190</v>
      </c>
      <c r="D80" s="115" t="s">
        <v>164</v>
      </c>
      <c r="E80" s="115" t="s">
        <v>70</v>
      </c>
      <c r="F80" s="116">
        <v>20</v>
      </c>
      <c r="G80" s="117">
        <v>2935.86</v>
      </c>
      <c r="H80" s="118"/>
      <c r="I80" s="115" t="s">
        <v>165</v>
      </c>
      <c r="J80" s="118" t="s">
        <v>185</v>
      </c>
      <c r="K80" s="119" t="s">
        <v>191</v>
      </c>
      <c r="L80" s="120">
        <v>45646</v>
      </c>
      <c r="M80" s="122">
        <f>G80/F80/4</f>
        <v>36.698250000000002</v>
      </c>
    </row>
    <row r="81" spans="1:13" ht="75" x14ac:dyDescent="0.25">
      <c r="A81" s="114" t="s">
        <v>32</v>
      </c>
      <c r="B81" s="115" t="s">
        <v>32</v>
      </c>
      <c r="C81" s="115" t="s">
        <v>192</v>
      </c>
      <c r="D81" s="115" t="s">
        <v>164</v>
      </c>
      <c r="E81" s="115" t="s">
        <v>70</v>
      </c>
      <c r="F81" s="116">
        <v>20</v>
      </c>
      <c r="G81" s="117">
        <v>2935.86</v>
      </c>
      <c r="H81" s="118"/>
      <c r="I81" s="115" t="s">
        <v>165</v>
      </c>
      <c r="J81" s="118" t="s">
        <v>185</v>
      </c>
      <c r="K81" s="119" t="s">
        <v>193</v>
      </c>
      <c r="L81" s="120">
        <v>45646</v>
      </c>
      <c r="M81" s="122">
        <f>G81/F81/4</f>
        <v>36.698250000000002</v>
      </c>
    </row>
    <row r="82" spans="1:13" ht="75" x14ac:dyDescent="0.25">
      <c r="A82" s="114" t="s">
        <v>32</v>
      </c>
      <c r="B82" s="115" t="s">
        <v>32</v>
      </c>
      <c r="C82" s="115" t="s">
        <v>184</v>
      </c>
      <c r="D82" s="115" t="s">
        <v>164</v>
      </c>
      <c r="E82" s="115" t="s">
        <v>70</v>
      </c>
      <c r="F82" s="116">
        <v>5</v>
      </c>
      <c r="G82" s="117">
        <v>737.7</v>
      </c>
      <c r="H82" s="118"/>
      <c r="I82" s="115" t="s">
        <v>169</v>
      </c>
      <c r="J82" s="118" t="s">
        <v>185</v>
      </c>
      <c r="K82" s="119" t="s">
        <v>186</v>
      </c>
      <c r="L82" s="120">
        <v>45646</v>
      </c>
      <c r="M82" s="122">
        <f>G82/F82/4</f>
        <v>36.885000000000005</v>
      </c>
    </row>
    <row r="83" spans="1:13" ht="75" x14ac:dyDescent="0.25">
      <c r="A83" s="114" t="s">
        <v>32</v>
      </c>
      <c r="B83" s="115" t="s">
        <v>32</v>
      </c>
      <c r="C83" s="115" t="s">
        <v>184</v>
      </c>
      <c r="D83" s="115" t="s">
        <v>164</v>
      </c>
      <c r="E83" s="115" t="s">
        <v>70</v>
      </c>
      <c r="F83" s="116">
        <v>5</v>
      </c>
      <c r="G83" s="117">
        <v>737.7</v>
      </c>
      <c r="H83" s="118"/>
      <c r="I83" s="115" t="s">
        <v>165</v>
      </c>
      <c r="J83" s="118" t="s">
        <v>185</v>
      </c>
      <c r="K83" s="119" t="s">
        <v>186</v>
      </c>
      <c r="L83" s="120">
        <v>45646</v>
      </c>
      <c r="M83" s="122">
        <f>G83/F83/4</f>
        <v>36.885000000000005</v>
      </c>
    </row>
    <row r="84" spans="1:13" ht="75" x14ac:dyDescent="0.25">
      <c r="A84" s="114" t="s">
        <v>32</v>
      </c>
      <c r="B84" s="115" t="s">
        <v>32</v>
      </c>
      <c r="C84" s="115" t="s">
        <v>74</v>
      </c>
      <c r="D84" s="115" t="s">
        <v>164</v>
      </c>
      <c r="E84" s="115" t="s">
        <v>70</v>
      </c>
      <c r="F84" s="116">
        <v>3</v>
      </c>
      <c r="G84" s="117">
        <v>449.38</v>
      </c>
      <c r="H84" s="118"/>
      <c r="I84" s="115" t="s">
        <v>165</v>
      </c>
      <c r="J84" s="118" t="s">
        <v>166</v>
      </c>
      <c r="K84" s="119" t="s">
        <v>167</v>
      </c>
      <c r="L84" s="120">
        <v>45560</v>
      </c>
      <c r="M84" s="122">
        <f>G84/F84/4</f>
        <v>37.448333333333331</v>
      </c>
    </row>
    <row r="85" spans="1:13" ht="75" x14ac:dyDescent="0.25">
      <c r="A85" s="114" t="s">
        <v>32</v>
      </c>
      <c r="B85" s="115" t="s">
        <v>32</v>
      </c>
      <c r="C85" s="115" t="s">
        <v>168</v>
      </c>
      <c r="D85" s="115" t="s">
        <v>164</v>
      </c>
      <c r="E85" s="115" t="s">
        <v>70</v>
      </c>
      <c r="F85" s="116">
        <v>3</v>
      </c>
      <c r="G85" s="117">
        <v>449.38</v>
      </c>
      <c r="H85" s="118"/>
      <c r="I85" s="115" t="s">
        <v>169</v>
      </c>
      <c r="J85" s="118" t="s">
        <v>166</v>
      </c>
      <c r="K85" s="119" t="s">
        <v>167</v>
      </c>
      <c r="L85" s="120">
        <v>45560</v>
      </c>
      <c r="M85" s="122">
        <f>G85/F85/4</f>
        <v>37.448333333333331</v>
      </c>
    </row>
    <row r="86" spans="1:13" ht="75" x14ac:dyDescent="0.25">
      <c r="A86" s="114" t="s">
        <v>32</v>
      </c>
      <c r="B86" s="115" t="s">
        <v>32</v>
      </c>
      <c r="C86" s="115" t="s">
        <v>198</v>
      </c>
      <c r="D86" s="115" t="s">
        <v>164</v>
      </c>
      <c r="E86" s="115" t="s">
        <v>70</v>
      </c>
      <c r="F86" s="116">
        <v>100</v>
      </c>
      <c r="G86" s="117">
        <v>15038.12</v>
      </c>
      <c r="H86" s="118"/>
      <c r="I86" s="115" t="s">
        <v>169</v>
      </c>
      <c r="J86" s="118" t="s">
        <v>238</v>
      </c>
      <c r="K86" s="119" t="s">
        <v>199</v>
      </c>
      <c r="L86" s="120">
        <v>45937</v>
      </c>
      <c r="M86" s="122">
        <f>G86/F86/4</f>
        <v>37.595300000000002</v>
      </c>
    </row>
    <row r="87" spans="1:13" ht="75" x14ac:dyDescent="0.25">
      <c r="A87" s="114" t="s">
        <v>32</v>
      </c>
      <c r="B87" s="115" t="s">
        <v>32</v>
      </c>
      <c r="C87" s="115" t="s">
        <v>200</v>
      </c>
      <c r="D87" s="115" t="s">
        <v>164</v>
      </c>
      <c r="E87" s="115" t="s">
        <v>70</v>
      </c>
      <c r="F87" s="116">
        <v>100</v>
      </c>
      <c r="G87" s="117">
        <v>15038.12</v>
      </c>
      <c r="H87" s="118"/>
      <c r="I87" s="115" t="s">
        <v>169</v>
      </c>
      <c r="J87" s="118" t="s">
        <v>238</v>
      </c>
      <c r="K87" s="119" t="s">
        <v>201</v>
      </c>
      <c r="L87" s="120">
        <v>45937</v>
      </c>
      <c r="M87" s="122">
        <f>G87/F87/4</f>
        <v>37.595300000000002</v>
      </c>
    </row>
    <row r="88" spans="1:13" ht="75" x14ac:dyDescent="0.25">
      <c r="A88" s="114" t="s">
        <v>32</v>
      </c>
      <c r="B88" s="115" t="s">
        <v>32</v>
      </c>
      <c r="C88" s="115" t="s">
        <v>198</v>
      </c>
      <c r="D88" s="115" t="s">
        <v>164</v>
      </c>
      <c r="E88" s="115" t="s">
        <v>70</v>
      </c>
      <c r="F88" s="116">
        <v>100</v>
      </c>
      <c r="G88" s="117">
        <v>15038.12</v>
      </c>
      <c r="H88" s="118"/>
      <c r="I88" s="115" t="s">
        <v>165</v>
      </c>
      <c r="J88" s="118" t="s">
        <v>238</v>
      </c>
      <c r="K88" s="119" t="s">
        <v>199</v>
      </c>
      <c r="L88" s="120">
        <v>45937</v>
      </c>
      <c r="M88" s="122">
        <f>G88/F88/4</f>
        <v>37.595300000000002</v>
      </c>
    </row>
    <row r="89" spans="1:13" ht="75" x14ac:dyDescent="0.25">
      <c r="A89" s="114" t="s">
        <v>32</v>
      </c>
      <c r="B89" s="115" t="s">
        <v>32</v>
      </c>
      <c r="C89" s="115" t="s">
        <v>200</v>
      </c>
      <c r="D89" s="115" t="s">
        <v>164</v>
      </c>
      <c r="E89" s="115" t="s">
        <v>70</v>
      </c>
      <c r="F89" s="116">
        <v>100</v>
      </c>
      <c r="G89" s="117">
        <v>15038.12</v>
      </c>
      <c r="H89" s="118"/>
      <c r="I89" s="115" t="s">
        <v>165</v>
      </c>
      <c r="J89" s="118" t="s">
        <v>238</v>
      </c>
      <c r="K89" s="119" t="s">
        <v>201</v>
      </c>
      <c r="L89" s="120">
        <v>45937</v>
      </c>
      <c r="M89" s="122">
        <f>G89/F89/4</f>
        <v>37.595300000000002</v>
      </c>
    </row>
    <row r="90" spans="1:13" ht="75" x14ac:dyDescent="0.25">
      <c r="A90" s="114" t="s">
        <v>32</v>
      </c>
      <c r="B90" s="115" t="s">
        <v>32</v>
      </c>
      <c r="C90" s="115" t="s">
        <v>194</v>
      </c>
      <c r="D90" s="115" t="s">
        <v>164</v>
      </c>
      <c r="E90" s="115" t="s">
        <v>70</v>
      </c>
      <c r="F90" s="116">
        <v>50</v>
      </c>
      <c r="G90" s="117">
        <v>7651.72</v>
      </c>
      <c r="H90" s="118"/>
      <c r="I90" s="115" t="s">
        <v>169</v>
      </c>
      <c r="J90" s="118" t="s">
        <v>238</v>
      </c>
      <c r="K90" s="119" t="s">
        <v>195</v>
      </c>
      <c r="L90" s="120">
        <v>45937</v>
      </c>
      <c r="M90" s="122">
        <f>G90/F90/4</f>
        <v>38.258600000000001</v>
      </c>
    </row>
    <row r="91" spans="1:13" ht="75" x14ac:dyDescent="0.25">
      <c r="A91" s="114" t="s">
        <v>32</v>
      </c>
      <c r="B91" s="115" t="s">
        <v>32</v>
      </c>
      <c r="C91" s="115" t="s">
        <v>196</v>
      </c>
      <c r="D91" s="115" t="s">
        <v>164</v>
      </c>
      <c r="E91" s="115" t="s">
        <v>70</v>
      </c>
      <c r="F91" s="116">
        <v>50</v>
      </c>
      <c r="G91" s="117">
        <v>7651.72</v>
      </c>
      <c r="H91" s="118"/>
      <c r="I91" s="115" t="s">
        <v>169</v>
      </c>
      <c r="J91" s="118" t="s">
        <v>238</v>
      </c>
      <c r="K91" s="119" t="s">
        <v>197</v>
      </c>
      <c r="L91" s="120">
        <v>45937</v>
      </c>
      <c r="M91" s="122">
        <f>G91/F91/4</f>
        <v>38.258600000000001</v>
      </c>
    </row>
    <row r="92" spans="1:13" ht="75" x14ac:dyDescent="0.25">
      <c r="A92" s="114" t="s">
        <v>32</v>
      </c>
      <c r="B92" s="115" t="s">
        <v>32</v>
      </c>
      <c r="C92" s="115" t="s">
        <v>194</v>
      </c>
      <c r="D92" s="115" t="s">
        <v>164</v>
      </c>
      <c r="E92" s="115" t="s">
        <v>70</v>
      </c>
      <c r="F92" s="116">
        <v>50</v>
      </c>
      <c r="G92" s="117">
        <v>7651.72</v>
      </c>
      <c r="H92" s="118"/>
      <c r="I92" s="115" t="s">
        <v>165</v>
      </c>
      <c r="J92" s="118" t="s">
        <v>238</v>
      </c>
      <c r="K92" s="119" t="s">
        <v>195</v>
      </c>
      <c r="L92" s="120">
        <v>45937</v>
      </c>
      <c r="M92" s="122">
        <f>G92/F92/4</f>
        <v>38.258600000000001</v>
      </c>
    </row>
    <row r="93" spans="1:13" ht="75" x14ac:dyDescent="0.25">
      <c r="A93" s="114" t="s">
        <v>32</v>
      </c>
      <c r="B93" s="115" t="s">
        <v>32</v>
      </c>
      <c r="C93" s="115" t="s">
        <v>196</v>
      </c>
      <c r="D93" s="115" t="s">
        <v>164</v>
      </c>
      <c r="E93" s="115" t="s">
        <v>70</v>
      </c>
      <c r="F93" s="116">
        <v>50</v>
      </c>
      <c r="G93" s="117">
        <v>7651.72</v>
      </c>
      <c r="H93" s="118"/>
      <c r="I93" s="115" t="s">
        <v>165</v>
      </c>
      <c r="J93" s="118" t="s">
        <v>238</v>
      </c>
      <c r="K93" s="119" t="s">
        <v>197</v>
      </c>
      <c r="L93" s="120">
        <v>45937</v>
      </c>
      <c r="M93" s="122">
        <f>G93/F93/4</f>
        <v>38.258600000000001</v>
      </c>
    </row>
    <row r="94" spans="1:13" ht="75" x14ac:dyDescent="0.25">
      <c r="A94" s="114" t="s">
        <v>32</v>
      </c>
      <c r="B94" s="115" t="s">
        <v>32</v>
      </c>
      <c r="C94" s="115" t="s">
        <v>187</v>
      </c>
      <c r="D94" s="115" t="s">
        <v>164</v>
      </c>
      <c r="E94" s="115" t="s">
        <v>70</v>
      </c>
      <c r="F94" s="116">
        <v>10</v>
      </c>
      <c r="G94" s="117">
        <v>1557.17</v>
      </c>
      <c r="H94" s="118"/>
      <c r="I94" s="115" t="s">
        <v>169</v>
      </c>
      <c r="J94" s="118" t="s">
        <v>238</v>
      </c>
      <c r="K94" s="119" t="s">
        <v>188</v>
      </c>
      <c r="L94" s="120">
        <v>45937</v>
      </c>
      <c r="M94" s="122">
        <f>G94/F94/4</f>
        <v>38.929250000000003</v>
      </c>
    </row>
    <row r="95" spans="1:13" ht="75" x14ac:dyDescent="0.25">
      <c r="A95" s="114" t="s">
        <v>32</v>
      </c>
      <c r="B95" s="115" t="s">
        <v>32</v>
      </c>
      <c r="C95" s="115" t="s">
        <v>68</v>
      </c>
      <c r="D95" s="115" t="s">
        <v>164</v>
      </c>
      <c r="E95" s="115" t="s">
        <v>70</v>
      </c>
      <c r="F95" s="116">
        <v>10</v>
      </c>
      <c r="G95" s="117">
        <v>1557.17</v>
      </c>
      <c r="H95" s="118"/>
      <c r="I95" s="115" t="s">
        <v>169</v>
      </c>
      <c r="J95" s="118" t="s">
        <v>238</v>
      </c>
      <c r="K95" s="119" t="s">
        <v>189</v>
      </c>
      <c r="L95" s="120">
        <v>45937</v>
      </c>
      <c r="M95" s="122">
        <f>G95/F95/4</f>
        <v>38.929250000000003</v>
      </c>
    </row>
    <row r="96" spans="1:13" ht="75" x14ac:dyDescent="0.25">
      <c r="A96" s="114" t="s">
        <v>32</v>
      </c>
      <c r="B96" s="115" t="s">
        <v>32</v>
      </c>
      <c r="C96" s="115" t="s">
        <v>187</v>
      </c>
      <c r="D96" s="115" t="s">
        <v>164</v>
      </c>
      <c r="E96" s="115" t="s">
        <v>70</v>
      </c>
      <c r="F96" s="116">
        <v>10</v>
      </c>
      <c r="G96" s="117">
        <v>1557.17</v>
      </c>
      <c r="H96" s="118"/>
      <c r="I96" s="115" t="s">
        <v>165</v>
      </c>
      <c r="J96" s="118" t="s">
        <v>238</v>
      </c>
      <c r="K96" s="119" t="s">
        <v>188</v>
      </c>
      <c r="L96" s="120">
        <v>45937</v>
      </c>
      <c r="M96" s="122">
        <f>G96/F96/4</f>
        <v>38.929250000000003</v>
      </c>
    </row>
    <row r="97" spans="1:13" ht="75" x14ac:dyDescent="0.25">
      <c r="A97" s="114" t="s">
        <v>32</v>
      </c>
      <c r="B97" s="115" t="s">
        <v>32</v>
      </c>
      <c r="C97" s="115" t="s">
        <v>68</v>
      </c>
      <c r="D97" s="115" t="s">
        <v>164</v>
      </c>
      <c r="E97" s="115" t="s">
        <v>70</v>
      </c>
      <c r="F97" s="116">
        <v>10</v>
      </c>
      <c r="G97" s="117">
        <v>1557.17</v>
      </c>
      <c r="H97" s="118"/>
      <c r="I97" s="115" t="s">
        <v>165</v>
      </c>
      <c r="J97" s="118" t="s">
        <v>238</v>
      </c>
      <c r="K97" s="119" t="s">
        <v>189</v>
      </c>
      <c r="L97" s="120">
        <v>45937</v>
      </c>
      <c r="M97" s="122">
        <f>G97/F97/4</f>
        <v>38.929250000000003</v>
      </c>
    </row>
    <row r="98" spans="1:13" ht="75" x14ac:dyDescent="0.25">
      <c r="A98" s="114" t="s">
        <v>32</v>
      </c>
      <c r="B98" s="115" t="s">
        <v>32</v>
      </c>
      <c r="C98" s="115" t="s">
        <v>190</v>
      </c>
      <c r="D98" s="115" t="s">
        <v>164</v>
      </c>
      <c r="E98" s="115" t="s">
        <v>70</v>
      </c>
      <c r="F98" s="116">
        <v>20</v>
      </c>
      <c r="G98" s="117">
        <v>3114.36</v>
      </c>
      <c r="H98" s="118"/>
      <c r="I98" s="115" t="s">
        <v>169</v>
      </c>
      <c r="J98" s="118" t="s">
        <v>238</v>
      </c>
      <c r="K98" s="119" t="s">
        <v>191</v>
      </c>
      <c r="L98" s="120">
        <v>45937</v>
      </c>
      <c r="M98" s="122">
        <f>G98/F98/4</f>
        <v>38.929500000000004</v>
      </c>
    </row>
    <row r="99" spans="1:13" ht="75" x14ac:dyDescent="0.25">
      <c r="A99" s="114" t="s">
        <v>32</v>
      </c>
      <c r="B99" s="115" t="s">
        <v>32</v>
      </c>
      <c r="C99" s="115" t="s">
        <v>192</v>
      </c>
      <c r="D99" s="115" t="s">
        <v>164</v>
      </c>
      <c r="E99" s="115" t="s">
        <v>70</v>
      </c>
      <c r="F99" s="116">
        <v>20</v>
      </c>
      <c r="G99" s="117">
        <v>3114.36</v>
      </c>
      <c r="H99" s="118"/>
      <c r="I99" s="115" t="s">
        <v>169</v>
      </c>
      <c r="J99" s="118" t="s">
        <v>238</v>
      </c>
      <c r="K99" s="119" t="s">
        <v>193</v>
      </c>
      <c r="L99" s="120">
        <v>45937</v>
      </c>
      <c r="M99" s="122">
        <f>G99/F99/4</f>
        <v>38.929500000000004</v>
      </c>
    </row>
    <row r="100" spans="1:13" ht="75" x14ac:dyDescent="0.25">
      <c r="A100" s="114" t="s">
        <v>32</v>
      </c>
      <c r="B100" s="115" t="s">
        <v>32</v>
      </c>
      <c r="C100" s="115" t="s">
        <v>190</v>
      </c>
      <c r="D100" s="115" t="s">
        <v>164</v>
      </c>
      <c r="E100" s="115" t="s">
        <v>70</v>
      </c>
      <c r="F100" s="116">
        <v>20</v>
      </c>
      <c r="G100" s="117">
        <v>3114.36</v>
      </c>
      <c r="H100" s="118"/>
      <c r="I100" s="115" t="s">
        <v>165</v>
      </c>
      <c r="J100" s="118" t="s">
        <v>238</v>
      </c>
      <c r="K100" s="119" t="s">
        <v>191</v>
      </c>
      <c r="L100" s="120">
        <v>45937</v>
      </c>
      <c r="M100" s="122">
        <f>G100/F100/4</f>
        <v>38.929500000000004</v>
      </c>
    </row>
    <row r="101" spans="1:13" ht="75" x14ac:dyDescent="0.25">
      <c r="A101" s="114" t="s">
        <v>32</v>
      </c>
      <c r="B101" s="115" t="s">
        <v>32</v>
      </c>
      <c r="C101" s="115" t="s">
        <v>192</v>
      </c>
      <c r="D101" s="115" t="s">
        <v>164</v>
      </c>
      <c r="E101" s="115" t="s">
        <v>70</v>
      </c>
      <c r="F101" s="116">
        <v>20</v>
      </c>
      <c r="G101" s="117">
        <v>3114.36</v>
      </c>
      <c r="H101" s="118"/>
      <c r="I101" s="115" t="s">
        <v>165</v>
      </c>
      <c r="J101" s="118" t="s">
        <v>238</v>
      </c>
      <c r="K101" s="119" t="s">
        <v>193</v>
      </c>
      <c r="L101" s="120">
        <v>45937</v>
      </c>
      <c r="M101" s="122">
        <f>G101/F101/4</f>
        <v>38.929500000000004</v>
      </c>
    </row>
    <row r="102" spans="1:13" ht="75" x14ac:dyDescent="0.25">
      <c r="A102" s="114" t="s">
        <v>32</v>
      </c>
      <c r="B102" s="115" t="s">
        <v>32</v>
      </c>
      <c r="C102" s="115" t="s">
        <v>74</v>
      </c>
      <c r="D102" s="115" t="s">
        <v>164</v>
      </c>
      <c r="E102" s="115" t="s">
        <v>70</v>
      </c>
      <c r="F102" s="116">
        <v>3</v>
      </c>
      <c r="G102" s="117">
        <v>469.6</v>
      </c>
      <c r="H102" s="118"/>
      <c r="I102" s="115" t="s">
        <v>165</v>
      </c>
      <c r="J102" s="118" t="s">
        <v>216</v>
      </c>
      <c r="K102" s="119" t="s">
        <v>167</v>
      </c>
      <c r="L102" s="120">
        <v>45881</v>
      </c>
      <c r="M102" s="122">
        <f>G102/F102/4</f>
        <v>39.133333333333333</v>
      </c>
    </row>
    <row r="103" spans="1:13" ht="75" x14ac:dyDescent="0.25">
      <c r="A103" s="114" t="s">
        <v>32</v>
      </c>
      <c r="B103" s="115" t="s">
        <v>32</v>
      </c>
      <c r="C103" s="115" t="s">
        <v>168</v>
      </c>
      <c r="D103" s="115" t="s">
        <v>164</v>
      </c>
      <c r="E103" s="115" t="s">
        <v>70</v>
      </c>
      <c r="F103" s="116">
        <v>3</v>
      </c>
      <c r="G103" s="117">
        <v>469.6</v>
      </c>
      <c r="H103" s="118"/>
      <c r="I103" s="115" t="s">
        <v>169</v>
      </c>
      <c r="J103" s="118" t="s">
        <v>216</v>
      </c>
      <c r="K103" s="119" t="s">
        <v>167</v>
      </c>
      <c r="L103" s="120">
        <v>45881</v>
      </c>
      <c r="M103" s="122">
        <f>G103/F103/4</f>
        <v>39.133333333333333</v>
      </c>
    </row>
    <row r="104" spans="1:13" ht="75" x14ac:dyDescent="0.25">
      <c r="A104" s="114" t="s">
        <v>32</v>
      </c>
      <c r="B104" s="115" t="s">
        <v>32</v>
      </c>
      <c r="C104" s="115" t="s">
        <v>184</v>
      </c>
      <c r="D104" s="115" t="s">
        <v>164</v>
      </c>
      <c r="E104" s="115" t="s">
        <v>70</v>
      </c>
      <c r="F104" s="116">
        <v>5</v>
      </c>
      <c r="G104" s="117">
        <v>785.36</v>
      </c>
      <c r="H104" s="118"/>
      <c r="I104" s="115" t="s">
        <v>169</v>
      </c>
      <c r="J104" s="118" t="s">
        <v>238</v>
      </c>
      <c r="K104" s="119" t="s">
        <v>186</v>
      </c>
      <c r="L104" s="120">
        <v>45937</v>
      </c>
      <c r="M104" s="122">
        <f>G104/F104/4</f>
        <v>39.268000000000001</v>
      </c>
    </row>
    <row r="105" spans="1:13" ht="75" x14ac:dyDescent="0.25">
      <c r="A105" s="114" t="s">
        <v>32</v>
      </c>
      <c r="B105" s="115" t="s">
        <v>32</v>
      </c>
      <c r="C105" s="115" t="s">
        <v>184</v>
      </c>
      <c r="D105" s="115" t="s">
        <v>164</v>
      </c>
      <c r="E105" s="115" t="s">
        <v>70</v>
      </c>
      <c r="F105" s="116">
        <v>5</v>
      </c>
      <c r="G105" s="117">
        <v>785.36</v>
      </c>
      <c r="H105" s="118"/>
      <c r="I105" s="115" t="s">
        <v>165</v>
      </c>
      <c r="J105" s="118" t="s">
        <v>238</v>
      </c>
      <c r="K105" s="119" t="s">
        <v>186</v>
      </c>
      <c r="L105" s="120">
        <v>45937</v>
      </c>
      <c r="M105" s="122">
        <f>G105/F105/4</f>
        <v>39.268000000000001</v>
      </c>
    </row>
    <row r="106" spans="1:13" ht="45" x14ac:dyDescent="0.25">
      <c r="A106" s="114" t="s">
        <v>32</v>
      </c>
      <c r="B106" s="115" t="s">
        <v>130</v>
      </c>
      <c r="C106" s="115" t="s">
        <v>131</v>
      </c>
      <c r="D106" s="115" t="s">
        <v>132</v>
      </c>
      <c r="E106" s="115" t="s">
        <v>70</v>
      </c>
      <c r="F106" s="116">
        <v>3</v>
      </c>
      <c r="G106" s="117">
        <v>476.02</v>
      </c>
      <c r="H106" s="118"/>
      <c r="I106" s="115" t="s">
        <v>133</v>
      </c>
      <c r="J106" s="118" t="s">
        <v>134</v>
      </c>
      <c r="K106" s="119" t="s">
        <v>135</v>
      </c>
      <c r="L106" s="120">
        <v>44883</v>
      </c>
      <c r="M106" s="122">
        <f>G106/F106/4</f>
        <v>39.668333333333329</v>
      </c>
    </row>
    <row r="107" spans="1:13" ht="45" x14ac:dyDescent="0.25">
      <c r="A107" s="114" t="s">
        <v>32</v>
      </c>
      <c r="B107" s="115" t="s">
        <v>130</v>
      </c>
      <c r="C107" s="115" t="s">
        <v>131</v>
      </c>
      <c r="D107" s="115" t="s">
        <v>132</v>
      </c>
      <c r="E107" s="115" t="s">
        <v>70</v>
      </c>
      <c r="F107" s="116">
        <v>3</v>
      </c>
      <c r="G107" s="117">
        <v>506.15</v>
      </c>
      <c r="H107" s="118"/>
      <c r="I107" s="115" t="s">
        <v>133</v>
      </c>
      <c r="J107" s="118" t="s">
        <v>239</v>
      </c>
      <c r="K107" s="119" t="s">
        <v>135</v>
      </c>
      <c r="L107" s="120">
        <v>45971</v>
      </c>
      <c r="M107" s="122">
        <f>G107/F107/4</f>
        <v>42.179166666666667</v>
      </c>
    </row>
    <row r="108" spans="1:13" ht="60" x14ac:dyDescent="0.25">
      <c r="A108" s="114" t="s">
        <v>32</v>
      </c>
      <c r="B108" s="115" t="s">
        <v>248</v>
      </c>
      <c r="C108" s="115" t="s">
        <v>131</v>
      </c>
      <c r="D108" s="115" t="s">
        <v>132</v>
      </c>
      <c r="E108" s="115" t="s">
        <v>70</v>
      </c>
      <c r="F108" s="116">
        <v>3</v>
      </c>
      <c r="G108" s="117">
        <v>506.15</v>
      </c>
      <c r="H108" s="118"/>
      <c r="I108" s="115" t="s">
        <v>249</v>
      </c>
      <c r="J108" s="118" t="s">
        <v>250</v>
      </c>
      <c r="K108" s="119" t="s">
        <v>251</v>
      </c>
      <c r="L108" s="120">
        <v>46007</v>
      </c>
      <c r="M108" s="122">
        <f>G108/F108/4</f>
        <v>42.179166666666667</v>
      </c>
    </row>
  </sheetData>
  <autoFilter ref="A1:M108">
    <sortState ref="A2:M108">
      <sortCondition ref="M1:M10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workbookViewId="0">
      <selection activeCell="M2" sqref="M2"/>
    </sheetView>
  </sheetViews>
  <sheetFormatPr defaultRowHeight="15" x14ac:dyDescent="0.25"/>
  <cols>
    <col min="1" max="2" width="15.42578125" customWidth="1"/>
    <col min="3" max="3" width="53.85546875" customWidth="1"/>
    <col min="4" max="4" width="52.28515625" customWidth="1"/>
    <col min="10" max="10" width="12.42578125" customWidth="1"/>
    <col min="12" max="12" width="12.85546875" customWidth="1"/>
  </cols>
  <sheetData>
    <row r="1" spans="1:13" ht="52.5" x14ac:dyDescent="0.25">
      <c r="A1" s="111" t="s">
        <v>50</v>
      </c>
      <c r="B1" s="112" t="s">
        <v>51</v>
      </c>
      <c r="C1" s="112" t="s">
        <v>52</v>
      </c>
      <c r="D1" s="112" t="s">
        <v>53</v>
      </c>
      <c r="E1" s="112" t="s">
        <v>54</v>
      </c>
      <c r="F1" s="112" t="s">
        <v>55</v>
      </c>
      <c r="G1" s="112" t="s">
        <v>56</v>
      </c>
      <c r="H1" s="112" t="s">
        <v>57</v>
      </c>
      <c r="I1" s="112" t="s">
        <v>58</v>
      </c>
      <c r="J1" s="112" t="s">
        <v>59</v>
      </c>
      <c r="K1" s="112" t="s">
        <v>60</v>
      </c>
      <c r="L1" s="113" t="s">
        <v>61</v>
      </c>
      <c r="M1" s="121" t="s">
        <v>267</v>
      </c>
    </row>
    <row r="2" spans="1:13" ht="90" x14ac:dyDescent="0.25">
      <c r="A2" s="114" t="s">
        <v>33</v>
      </c>
      <c r="B2" s="115" t="s">
        <v>33</v>
      </c>
      <c r="C2" s="115" t="s">
        <v>106</v>
      </c>
      <c r="D2" s="115" t="s">
        <v>413</v>
      </c>
      <c r="E2" s="115" t="s">
        <v>271</v>
      </c>
      <c r="F2" s="116">
        <v>10</v>
      </c>
      <c r="G2" s="117">
        <v>664.38</v>
      </c>
      <c r="H2" s="118"/>
      <c r="I2" s="115" t="s">
        <v>414</v>
      </c>
      <c r="J2" s="118" t="s">
        <v>415</v>
      </c>
      <c r="K2" s="119" t="s">
        <v>416</v>
      </c>
      <c r="L2" s="120">
        <v>45386</v>
      </c>
      <c r="M2" s="122">
        <f>G2/F2/4</f>
        <v>16.609500000000001</v>
      </c>
    </row>
    <row r="3" spans="1:13" ht="90" x14ac:dyDescent="0.25">
      <c r="A3" s="114" t="s">
        <v>33</v>
      </c>
      <c r="B3" s="115" t="s">
        <v>33</v>
      </c>
      <c r="C3" s="115" t="s">
        <v>290</v>
      </c>
      <c r="D3" s="115" t="s">
        <v>252</v>
      </c>
      <c r="E3" s="115" t="s">
        <v>271</v>
      </c>
      <c r="F3" s="116">
        <v>5</v>
      </c>
      <c r="G3" s="117">
        <v>166.89</v>
      </c>
      <c r="H3" s="118"/>
      <c r="I3" s="115" t="s">
        <v>480</v>
      </c>
      <c r="J3" s="118" t="s">
        <v>481</v>
      </c>
      <c r="K3" s="119" t="s">
        <v>482</v>
      </c>
      <c r="L3" s="120">
        <v>46161</v>
      </c>
      <c r="M3" s="122">
        <f>G3/F3/4*2</f>
        <v>16.689</v>
      </c>
    </row>
    <row r="4" spans="1:13" ht="90" x14ac:dyDescent="0.25">
      <c r="A4" s="114" t="s">
        <v>33</v>
      </c>
      <c r="B4" s="115" t="s">
        <v>33</v>
      </c>
      <c r="C4" s="115" t="s">
        <v>76</v>
      </c>
      <c r="D4" s="115" t="s">
        <v>252</v>
      </c>
      <c r="E4" s="115" t="s">
        <v>271</v>
      </c>
      <c r="F4" s="116">
        <v>5</v>
      </c>
      <c r="G4" s="117">
        <v>333.79</v>
      </c>
      <c r="H4" s="118"/>
      <c r="I4" s="115" t="s">
        <v>480</v>
      </c>
      <c r="J4" s="118" t="s">
        <v>481</v>
      </c>
      <c r="K4" s="119" t="s">
        <v>483</v>
      </c>
      <c r="L4" s="120">
        <v>46161</v>
      </c>
      <c r="M4" s="122">
        <f>G4/F4/4</f>
        <v>16.689500000000002</v>
      </c>
    </row>
    <row r="5" spans="1:13" ht="60" x14ac:dyDescent="0.25">
      <c r="A5" s="114" t="s">
        <v>33</v>
      </c>
      <c r="B5" s="115" t="s">
        <v>33</v>
      </c>
      <c r="C5" s="115" t="s">
        <v>404</v>
      </c>
      <c r="D5" s="115" t="s">
        <v>405</v>
      </c>
      <c r="E5" s="115" t="s">
        <v>271</v>
      </c>
      <c r="F5" s="116">
        <v>10</v>
      </c>
      <c r="G5" s="117">
        <v>346.07</v>
      </c>
      <c r="H5" s="118"/>
      <c r="I5" s="115" t="s">
        <v>406</v>
      </c>
      <c r="J5" s="118" t="s">
        <v>407</v>
      </c>
      <c r="K5" s="119" t="s">
        <v>408</v>
      </c>
      <c r="L5" s="120">
        <v>45356</v>
      </c>
      <c r="M5" s="122">
        <f>G5/F5/4*2</f>
        <v>17.3035</v>
      </c>
    </row>
    <row r="6" spans="1:13" ht="60" x14ac:dyDescent="0.25">
      <c r="A6" s="114" t="s">
        <v>33</v>
      </c>
      <c r="B6" s="115" t="s">
        <v>33</v>
      </c>
      <c r="C6" s="115" t="s">
        <v>409</v>
      </c>
      <c r="D6" s="115" t="s">
        <v>405</v>
      </c>
      <c r="E6" s="115" t="s">
        <v>271</v>
      </c>
      <c r="F6" s="116">
        <v>10</v>
      </c>
      <c r="G6" s="117">
        <v>692.15</v>
      </c>
      <c r="H6" s="118"/>
      <c r="I6" s="115" t="s">
        <v>406</v>
      </c>
      <c r="J6" s="118" t="s">
        <v>407</v>
      </c>
      <c r="K6" s="119" t="s">
        <v>410</v>
      </c>
      <c r="L6" s="120">
        <v>45356</v>
      </c>
      <c r="M6" s="122">
        <f>G6/F6/8*2</f>
        <v>17.303750000000001</v>
      </c>
    </row>
    <row r="7" spans="1:13" ht="90" x14ac:dyDescent="0.25">
      <c r="A7" s="114" t="s">
        <v>33</v>
      </c>
      <c r="B7" s="115" t="s">
        <v>332</v>
      </c>
      <c r="C7" s="115" t="s">
        <v>303</v>
      </c>
      <c r="D7" s="115" t="s">
        <v>333</v>
      </c>
      <c r="E7" s="115" t="s">
        <v>271</v>
      </c>
      <c r="F7" s="116">
        <v>5</v>
      </c>
      <c r="G7" s="117">
        <v>346.23</v>
      </c>
      <c r="H7" s="118"/>
      <c r="I7" s="115" t="s">
        <v>334</v>
      </c>
      <c r="J7" s="118" t="s">
        <v>335</v>
      </c>
      <c r="K7" s="119" t="s">
        <v>336</v>
      </c>
      <c r="L7" s="120">
        <v>44834</v>
      </c>
      <c r="M7" s="122">
        <f>G7/F7/4</f>
        <v>17.311500000000002</v>
      </c>
    </row>
    <row r="8" spans="1:13" ht="105" x14ac:dyDescent="0.25">
      <c r="A8" s="114" t="s">
        <v>33</v>
      </c>
      <c r="B8" s="115" t="s">
        <v>385</v>
      </c>
      <c r="C8" s="115" t="s">
        <v>76</v>
      </c>
      <c r="D8" s="115" t="s">
        <v>386</v>
      </c>
      <c r="E8" s="115" t="s">
        <v>271</v>
      </c>
      <c r="F8" s="116">
        <v>5</v>
      </c>
      <c r="G8" s="117">
        <v>346.23</v>
      </c>
      <c r="H8" s="118"/>
      <c r="I8" s="115" t="s">
        <v>387</v>
      </c>
      <c r="J8" s="118" t="s">
        <v>388</v>
      </c>
      <c r="K8" s="119" t="s">
        <v>390</v>
      </c>
      <c r="L8" s="120">
        <v>45072</v>
      </c>
      <c r="M8" s="122">
        <f>G8/F8/4</f>
        <v>17.311500000000002</v>
      </c>
    </row>
    <row r="9" spans="1:13" ht="105" x14ac:dyDescent="0.25">
      <c r="A9" s="114" t="s">
        <v>33</v>
      </c>
      <c r="B9" s="115" t="s">
        <v>385</v>
      </c>
      <c r="C9" s="115" t="s">
        <v>313</v>
      </c>
      <c r="D9" s="115" t="s">
        <v>386</v>
      </c>
      <c r="E9" s="115" t="s">
        <v>271</v>
      </c>
      <c r="F9" s="116">
        <v>10</v>
      </c>
      <c r="G9" s="117">
        <v>346.23</v>
      </c>
      <c r="H9" s="118"/>
      <c r="I9" s="115" t="s">
        <v>387</v>
      </c>
      <c r="J9" s="118" t="s">
        <v>388</v>
      </c>
      <c r="K9" s="119" t="s">
        <v>391</v>
      </c>
      <c r="L9" s="120">
        <v>45072</v>
      </c>
      <c r="M9" s="122">
        <f>G9/F9/4*2</f>
        <v>17.311500000000002</v>
      </c>
    </row>
    <row r="10" spans="1:13" ht="105" x14ac:dyDescent="0.25">
      <c r="A10" s="114" t="s">
        <v>33</v>
      </c>
      <c r="B10" s="115" t="s">
        <v>385</v>
      </c>
      <c r="C10" s="115" t="s">
        <v>106</v>
      </c>
      <c r="D10" s="115" t="s">
        <v>386</v>
      </c>
      <c r="E10" s="115" t="s">
        <v>271</v>
      </c>
      <c r="F10" s="116">
        <v>10</v>
      </c>
      <c r="G10" s="117">
        <v>692.46</v>
      </c>
      <c r="H10" s="118"/>
      <c r="I10" s="115" t="s">
        <v>387</v>
      </c>
      <c r="J10" s="118" t="s">
        <v>388</v>
      </c>
      <c r="K10" s="119" t="s">
        <v>392</v>
      </c>
      <c r="L10" s="120">
        <v>45072</v>
      </c>
      <c r="M10" s="122">
        <f>G10/F10/4</f>
        <v>17.311500000000002</v>
      </c>
    </row>
    <row r="11" spans="1:13" ht="75" x14ac:dyDescent="0.25">
      <c r="A11" s="114" t="s">
        <v>33</v>
      </c>
      <c r="B11" s="115" t="s">
        <v>385</v>
      </c>
      <c r="C11" s="115" t="s">
        <v>76</v>
      </c>
      <c r="D11" s="115" t="s">
        <v>419</v>
      </c>
      <c r="E11" s="115" t="s">
        <v>271</v>
      </c>
      <c r="F11" s="116">
        <v>5</v>
      </c>
      <c r="G11" s="117">
        <v>346.23</v>
      </c>
      <c r="H11" s="118"/>
      <c r="I11" s="115" t="s">
        <v>387</v>
      </c>
      <c r="J11" s="118" t="s">
        <v>420</v>
      </c>
      <c r="K11" s="119" t="s">
        <v>421</v>
      </c>
      <c r="L11" s="120">
        <v>45436</v>
      </c>
      <c r="M11" s="122">
        <f>G11/F11/4</f>
        <v>17.311500000000002</v>
      </c>
    </row>
    <row r="12" spans="1:13" ht="75" x14ac:dyDescent="0.25">
      <c r="A12" s="114" t="s">
        <v>33</v>
      </c>
      <c r="B12" s="115" t="s">
        <v>385</v>
      </c>
      <c r="C12" s="115" t="s">
        <v>313</v>
      </c>
      <c r="D12" s="115" t="s">
        <v>419</v>
      </c>
      <c r="E12" s="115" t="s">
        <v>271</v>
      </c>
      <c r="F12" s="116">
        <v>10</v>
      </c>
      <c r="G12" s="117">
        <v>346.23</v>
      </c>
      <c r="H12" s="118"/>
      <c r="I12" s="115" t="s">
        <v>387</v>
      </c>
      <c r="J12" s="118" t="s">
        <v>420</v>
      </c>
      <c r="K12" s="119" t="s">
        <v>422</v>
      </c>
      <c r="L12" s="120">
        <v>45436</v>
      </c>
      <c r="M12" s="122">
        <f>G12/F12/4*2</f>
        <v>17.311500000000002</v>
      </c>
    </row>
    <row r="13" spans="1:13" ht="75" x14ac:dyDescent="0.25">
      <c r="A13" s="114" t="s">
        <v>33</v>
      </c>
      <c r="B13" s="115" t="s">
        <v>385</v>
      </c>
      <c r="C13" s="115" t="s">
        <v>106</v>
      </c>
      <c r="D13" s="115" t="s">
        <v>419</v>
      </c>
      <c r="E13" s="115" t="s">
        <v>271</v>
      </c>
      <c r="F13" s="116">
        <v>10</v>
      </c>
      <c r="G13" s="117">
        <v>692.46</v>
      </c>
      <c r="H13" s="118"/>
      <c r="I13" s="115" t="s">
        <v>387</v>
      </c>
      <c r="J13" s="118" t="s">
        <v>420</v>
      </c>
      <c r="K13" s="119" t="s">
        <v>423</v>
      </c>
      <c r="L13" s="120">
        <v>45436</v>
      </c>
      <c r="M13" s="122">
        <f>G13/F13/4</f>
        <v>17.311500000000002</v>
      </c>
    </row>
    <row r="14" spans="1:13" ht="105" x14ac:dyDescent="0.25">
      <c r="A14" s="114" t="s">
        <v>33</v>
      </c>
      <c r="B14" s="115" t="s">
        <v>426</v>
      </c>
      <c r="C14" s="115" t="s">
        <v>76</v>
      </c>
      <c r="D14" s="115" t="s">
        <v>427</v>
      </c>
      <c r="E14" s="115" t="s">
        <v>271</v>
      </c>
      <c r="F14" s="116">
        <v>5</v>
      </c>
      <c r="G14" s="117">
        <v>346.23</v>
      </c>
      <c r="H14" s="118"/>
      <c r="I14" s="115" t="s">
        <v>428</v>
      </c>
      <c r="J14" s="118" t="s">
        <v>429</v>
      </c>
      <c r="K14" s="119" t="s">
        <v>431</v>
      </c>
      <c r="L14" s="120">
        <v>45502</v>
      </c>
      <c r="M14" s="122">
        <f>G14/F14/4</f>
        <v>17.311500000000002</v>
      </c>
    </row>
    <row r="15" spans="1:13" ht="105" x14ac:dyDescent="0.25">
      <c r="A15" s="114" t="s">
        <v>33</v>
      </c>
      <c r="B15" s="115" t="s">
        <v>426</v>
      </c>
      <c r="C15" s="115" t="s">
        <v>313</v>
      </c>
      <c r="D15" s="115" t="s">
        <v>427</v>
      </c>
      <c r="E15" s="115" t="s">
        <v>271</v>
      </c>
      <c r="F15" s="116">
        <v>10</v>
      </c>
      <c r="G15" s="117">
        <v>346.23</v>
      </c>
      <c r="H15" s="118"/>
      <c r="I15" s="115" t="s">
        <v>428</v>
      </c>
      <c r="J15" s="118" t="s">
        <v>429</v>
      </c>
      <c r="K15" s="119" t="s">
        <v>432</v>
      </c>
      <c r="L15" s="120">
        <v>45502</v>
      </c>
      <c r="M15" s="122">
        <f>G15/F15/4*2</f>
        <v>17.311500000000002</v>
      </c>
    </row>
    <row r="16" spans="1:13" ht="105" x14ac:dyDescent="0.25">
      <c r="A16" s="114" t="s">
        <v>33</v>
      </c>
      <c r="B16" s="115" t="s">
        <v>426</v>
      </c>
      <c r="C16" s="115" t="s">
        <v>106</v>
      </c>
      <c r="D16" s="115" t="s">
        <v>427</v>
      </c>
      <c r="E16" s="115" t="s">
        <v>271</v>
      </c>
      <c r="F16" s="116">
        <v>10</v>
      </c>
      <c r="G16" s="117">
        <v>692.46</v>
      </c>
      <c r="H16" s="118"/>
      <c r="I16" s="115" t="s">
        <v>428</v>
      </c>
      <c r="J16" s="118" t="s">
        <v>429</v>
      </c>
      <c r="K16" s="119" t="s">
        <v>433</v>
      </c>
      <c r="L16" s="120">
        <v>45502</v>
      </c>
      <c r="M16" s="122">
        <f>G16/F16/4</f>
        <v>17.311500000000002</v>
      </c>
    </row>
    <row r="17" spans="1:13" ht="60" x14ac:dyDescent="0.25">
      <c r="A17" s="114" t="s">
        <v>33</v>
      </c>
      <c r="B17" s="115" t="s">
        <v>33</v>
      </c>
      <c r="C17" s="115" t="s">
        <v>411</v>
      </c>
      <c r="D17" s="115" t="s">
        <v>405</v>
      </c>
      <c r="E17" s="115" t="s">
        <v>271</v>
      </c>
      <c r="F17" s="116">
        <v>10</v>
      </c>
      <c r="G17" s="117">
        <v>692.47</v>
      </c>
      <c r="H17" s="118"/>
      <c r="I17" s="115" t="s">
        <v>406</v>
      </c>
      <c r="J17" s="118" t="s">
        <v>407</v>
      </c>
      <c r="K17" s="119" t="s">
        <v>412</v>
      </c>
      <c r="L17" s="120">
        <v>45356</v>
      </c>
      <c r="M17" s="122">
        <f>G17/F17/4</f>
        <v>17.31175</v>
      </c>
    </row>
    <row r="18" spans="1:13" ht="105" x14ac:dyDescent="0.25">
      <c r="A18" s="114" t="s">
        <v>33</v>
      </c>
      <c r="B18" s="115" t="s">
        <v>385</v>
      </c>
      <c r="C18" s="115" t="s">
        <v>290</v>
      </c>
      <c r="D18" s="115" t="s">
        <v>386</v>
      </c>
      <c r="E18" s="115" t="s">
        <v>271</v>
      </c>
      <c r="F18" s="116">
        <v>5</v>
      </c>
      <c r="G18" s="117">
        <v>173.12</v>
      </c>
      <c r="H18" s="118"/>
      <c r="I18" s="115" t="s">
        <v>387</v>
      </c>
      <c r="J18" s="118" t="s">
        <v>388</v>
      </c>
      <c r="K18" s="119" t="s">
        <v>389</v>
      </c>
      <c r="L18" s="120">
        <v>45072</v>
      </c>
      <c r="M18" s="122">
        <f>G18/F18/4*2</f>
        <v>17.312000000000001</v>
      </c>
    </row>
    <row r="19" spans="1:13" ht="75" x14ac:dyDescent="0.25">
      <c r="A19" s="114" t="s">
        <v>33</v>
      </c>
      <c r="B19" s="115" t="s">
        <v>385</v>
      </c>
      <c r="C19" s="115" t="s">
        <v>290</v>
      </c>
      <c r="D19" s="115" t="s">
        <v>419</v>
      </c>
      <c r="E19" s="115" t="s">
        <v>271</v>
      </c>
      <c r="F19" s="116">
        <v>5</v>
      </c>
      <c r="G19" s="117">
        <v>173.12</v>
      </c>
      <c r="H19" s="118"/>
      <c r="I19" s="115" t="s">
        <v>387</v>
      </c>
      <c r="J19" s="118" t="s">
        <v>420</v>
      </c>
      <c r="K19" s="119" t="s">
        <v>424</v>
      </c>
      <c r="L19" s="120">
        <v>45436</v>
      </c>
      <c r="M19" s="122">
        <f>G19/F19/4*2</f>
        <v>17.312000000000001</v>
      </c>
    </row>
    <row r="20" spans="1:13" ht="105" x14ac:dyDescent="0.25">
      <c r="A20" s="114" t="s">
        <v>33</v>
      </c>
      <c r="B20" s="115" t="s">
        <v>426</v>
      </c>
      <c r="C20" s="115" t="s">
        <v>290</v>
      </c>
      <c r="D20" s="115" t="s">
        <v>427</v>
      </c>
      <c r="E20" s="115" t="s">
        <v>271</v>
      </c>
      <c r="F20" s="116">
        <v>5</v>
      </c>
      <c r="G20" s="117">
        <v>173.12</v>
      </c>
      <c r="H20" s="118"/>
      <c r="I20" s="115" t="s">
        <v>428</v>
      </c>
      <c r="J20" s="118" t="s">
        <v>429</v>
      </c>
      <c r="K20" s="119" t="s">
        <v>430</v>
      </c>
      <c r="L20" s="120">
        <v>45502</v>
      </c>
      <c r="M20" s="122">
        <f>G20/F20/4*2</f>
        <v>17.312000000000001</v>
      </c>
    </row>
    <row r="21" spans="1:13" ht="60" x14ac:dyDescent="0.25">
      <c r="A21" s="114" t="s">
        <v>33</v>
      </c>
      <c r="B21" s="115" t="s">
        <v>33</v>
      </c>
      <c r="C21" s="115" t="s">
        <v>411</v>
      </c>
      <c r="D21" s="115" t="s">
        <v>405</v>
      </c>
      <c r="E21" s="115" t="s">
        <v>271</v>
      </c>
      <c r="F21" s="116">
        <v>10</v>
      </c>
      <c r="G21" s="117">
        <v>718.96</v>
      </c>
      <c r="H21" s="118"/>
      <c r="I21" s="115" t="s">
        <v>406</v>
      </c>
      <c r="J21" s="118" t="s">
        <v>455</v>
      </c>
      <c r="K21" s="119" t="s">
        <v>412</v>
      </c>
      <c r="L21" s="120">
        <v>45764</v>
      </c>
      <c r="M21" s="122">
        <f>G21/F21/4</f>
        <v>17.974</v>
      </c>
    </row>
    <row r="22" spans="1:13" ht="60" x14ac:dyDescent="0.25">
      <c r="A22" s="114" t="s">
        <v>33</v>
      </c>
      <c r="B22" s="115" t="s">
        <v>33</v>
      </c>
      <c r="C22" s="115" t="s">
        <v>404</v>
      </c>
      <c r="D22" s="115" t="s">
        <v>405</v>
      </c>
      <c r="E22" s="115" t="s">
        <v>271</v>
      </c>
      <c r="F22" s="116">
        <v>10</v>
      </c>
      <c r="G22" s="117">
        <v>360.09</v>
      </c>
      <c r="H22" s="118"/>
      <c r="I22" s="115" t="s">
        <v>406</v>
      </c>
      <c r="J22" s="118" t="s">
        <v>454</v>
      </c>
      <c r="K22" s="119" t="s">
        <v>408</v>
      </c>
      <c r="L22" s="120">
        <v>45761</v>
      </c>
      <c r="M22" s="122">
        <f>G22/F22/4*2</f>
        <v>18.0045</v>
      </c>
    </row>
    <row r="23" spans="1:13" ht="90" x14ac:dyDescent="0.25">
      <c r="A23" s="114" t="s">
        <v>33</v>
      </c>
      <c r="B23" s="115" t="s">
        <v>397</v>
      </c>
      <c r="C23" s="115" t="s">
        <v>398</v>
      </c>
      <c r="D23" s="115" t="s">
        <v>164</v>
      </c>
      <c r="E23" s="115" t="s">
        <v>271</v>
      </c>
      <c r="F23" s="116">
        <v>10</v>
      </c>
      <c r="G23" s="117">
        <v>724.84</v>
      </c>
      <c r="H23" s="118"/>
      <c r="I23" s="115" t="s">
        <v>399</v>
      </c>
      <c r="J23" s="118" t="s">
        <v>400</v>
      </c>
      <c r="K23" s="119" t="s">
        <v>401</v>
      </c>
      <c r="L23" s="120">
        <v>45281</v>
      </c>
      <c r="M23" s="122">
        <f>G23/F23/4</f>
        <v>18.121000000000002</v>
      </c>
    </row>
    <row r="24" spans="1:13" ht="90" x14ac:dyDescent="0.25">
      <c r="A24" s="114" t="s">
        <v>33</v>
      </c>
      <c r="B24" s="115" t="s">
        <v>397</v>
      </c>
      <c r="C24" s="115" t="s">
        <v>68</v>
      </c>
      <c r="D24" s="115" t="s">
        <v>164</v>
      </c>
      <c r="E24" s="115" t="s">
        <v>271</v>
      </c>
      <c r="F24" s="116">
        <v>10</v>
      </c>
      <c r="G24" s="117">
        <v>724.84</v>
      </c>
      <c r="H24" s="118"/>
      <c r="I24" s="115" t="s">
        <v>402</v>
      </c>
      <c r="J24" s="118" t="s">
        <v>403</v>
      </c>
      <c r="K24" s="119" t="s">
        <v>401</v>
      </c>
      <c r="L24" s="120">
        <v>45328</v>
      </c>
      <c r="M24" s="122">
        <f>G24/F24/4</f>
        <v>18.121000000000002</v>
      </c>
    </row>
    <row r="25" spans="1:13" ht="45" x14ac:dyDescent="0.25">
      <c r="A25" s="114" t="s">
        <v>33</v>
      </c>
      <c r="B25" s="115" t="s">
        <v>33</v>
      </c>
      <c r="C25" s="115" t="s">
        <v>76</v>
      </c>
      <c r="D25" s="115" t="s">
        <v>179</v>
      </c>
      <c r="E25" s="115" t="s">
        <v>271</v>
      </c>
      <c r="F25" s="116">
        <v>5</v>
      </c>
      <c r="G25" s="117">
        <v>364.88</v>
      </c>
      <c r="H25" s="118"/>
      <c r="I25" s="115" t="s">
        <v>393</v>
      </c>
      <c r="J25" s="118" t="s">
        <v>394</v>
      </c>
      <c r="K25" s="119" t="s">
        <v>396</v>
      </c>
      <c r="L25" s="120">
        <v>45167</v>
      </c>
      <c r="M25" s="122">
        <f>G25/F25/4</f>
        <v>18.244</v>
      </c>
    </row>
    <row r="26" spans="1:13" ht="60" x14ac:dyDescent="0.25">
      <c r="A26" s="114" t="s">
        <v>33</v>
      </c>
      <c r="B26" s="115" t="s">
        <v>33</v>
      </c>
      <c r="C26" s="115" t="s">
        <v>76</v>
      </c>
      <c r="D26" s="115" t="s">
        <v>179</v>
      </c>
      <c r="E26" s="115" t="s">
        <v>271</v>
      </c>
      <c r="F26" s="116">
        <v>5</v>
      </c>
      <c r="G26" s="117">
        <v>364.88</v>
      </c>
      <c r="H26" s="118"/>
      <c r="I26" s="115" t="s">
        <v>417</v>
      </c>
      <c r="J26" s="118" t="s">
        <v>418</v>
      </c>
      <c r="K26" s="119" t="s">
        <v>396</v>
      </c>
      <c r="L26" s="120">
        <v>45436</v>
      </c>
      <c r="M26" s="122">
        <f>G26/F26/4</f>
        <v>18.244</v>
      </c>
    </row>
    <row r="27" spans="1:13" ht="165" x14ac:dyDescent="0.25">
      <c r="A27" s="114" t="s">
        <v>33</v>
      </c>
      <c r="B27" s="115" t="s">
        <v>44</v>
      </c>
      <c r="C27" s="115" t="s">
        <v>323</v>
      </c>
      <c r="D27" s="115" t="s">
        <v>469</v>
      </c>
      <c r="E27" s="115" t="s">
        <v>271</v>
      </c>
      <c r="F27" s="116">
        <v>5</v>
      </c>
      <c r="G27" s="117">
        <v>182.56</v>
      </c>
      <c r="H27" s="118"/>
      <c r="I27" s="115" t="s">
        <v>470</v>
      </c>
      <c r="J27" s="118" t="s">
        <v>471</v>
      </c>
      <c r="K27" s="119" t="s">
        <v>473</v>
      </c>
      <c r="L27" s="120">
        <v>45930</v>
      </c>
      <c r="M27" s="122">
        <f>G27/F27/4*2</f>
        <v>18.256</v>
      </c>
    </row>
    <row r="28" spans="1:13" ht="45" x14ac:dyDescent="0.25">
      <c r="A28" s="114" t="s">
        <v>33</v>
      </c>
      <c r="B28" s="115" t="s">
        <v>33</v>
      </c>
      <c r="C28" s="115" t="s">
        <v>290</v>
      </c>
      <c r="D28" s="115" t="s">
        <v>179</v>
      </c>
      <c r="E28" s="115" t="s">
        <v>271</v>
      </c>
      <c r="F28" s="116">
        <v>5</v>
      </c>
      <c r="G28" s="117">
        <v>182.64</v>
      </c>
      <c r="H28" s="118"/>
      <c r="I28" s="115" t="s">
        <v>393</v>
      </c>
      <c r="J28" s="118" t="s">
        <v>394</v>
      </c>
      <c r="K28" s="119" t="s">
        <v>395</v>
      </c>
      <c r="L28" s="120">
        <v>45167</v>
      </c>
      <c r="M28" s="122">
        <f>G28/F28/4*2</f>
        <v>18.263999999999999</v>
      </c>
    </row>
    <row r="29" spans="1:13" ht="60" x14ac:dyDescent="0.25">
      <c r="A29" s="114" t="s">
        <v>33</v>
      </c>
      <c r="B29" s="115" t="s">
        <v>33</v>
      </c>
      <c r="C29" s="115" t="s">
        <v>290</v>
      </c>
      <c r="D29" s="115" t="s">
        <v>179</v>
      </c>
      <c r="E29" s="115" t="s">
        <v>271</v>
      </c>
      <c r="F29" s="116">
        <v>5</v>
      </c>
      <c r="G29" s="117">
        <v>182.64</v>
      </c>
      <c r="H29" s="118"/>
      <c r="I29" s="115" t="s">
        <v>417</v>
      </c>
      <c r="J29" s="118" t="s">
        <v>418</v>
      </c>
      <c r="K29" s="119" t="s">
        <v>395</v>
      </c>
      <c r="L29" s="120">
        <v>45436</v>
      </c>
      <c r="M29" s="122">
        <f>G29/F29/4*2</f>
        <v>18.263999999999999</v>
      </c>
    </row>
    <row r="30" spans="1:13" ht="165" x14ac:dyDescent="0.25">
      <c r="A30" s="114" t="s">
        <v>33</v>
      </c>
      <c r="B30" s="115" t="s">
        <v>44</v>
      </c>
      <c r="C30" s="115" t="s">
        <v>206</v>
      </c>
      <c r="D30" s="115" t="s">
        <v>469</v>
      </c>
      <c r="E30" s="115" t="s">
        <v>271</v>
      </c>
      <c r="F30" s="116">
        <v>5</v>
      </c>
      <c r="G30" s="117">
        <v>374.84</v>
      </c>
      <c r="H30" s="118"/>
      <c r="I30" s="115" t="s">
        <v>470</v>
      </c>
      <c r="J30" s="118" t="s">
        <v>471</v>
      </c>
      <c r="K30" s="119" t="s">
        <v>472</v>
      </c>
      <c r="L30" s="120">
        <v>45930</v>
      </c>
      <c r="M30" s="122">
        <f>G30/F30/4</f>
        <v>18.741999999999997</v>
      </c>
    </row>
    <row r="31" spans="1:13" ht="45" x14ac:dyDescent="0.25">
      <c r="A31" s="114" t="s">
        <v>33</v>
      </c>
      <c r="B31" s="115" t="s">
        <v>312</v>
      </c>
      <c r="C31" s="115" t="s">
        <v>106</v>
      </c>
      <c r="D31" s="115" t="s">
        <v>314</v>
      </c>
      <c r="E31" s="115" t="s">
        <v>271</v>
      </c>
      <c r="F31" s="116">
        <v>10</v>
      </c>
      <c r="G31" s="117">
        <v>753.67</v>
      </c>
      <c r="H31" s="118"/>
      <c r="I31" s="115" t="s">
        <v>315</v>
      </c>
      <c r="J31" s="118" t="s">
        <v>273</v>
      </c>
      <c r="K31" s="119" t="s">
        <v>317</v>
      </c>
      <c r="L31" s="120">
        <v>44320</v>
      </c>
      <c r="M31" s="122">
        <f>G31/F31/4</f>
        <v>18.841749999999998</v>
      </c>
    </row>
    <row r="32" spans="1:13" ht="45" x14ac:dyDescent="0.25">
      <c r="A32" s="114" t="s">
        <v>33</v>
      </c>
      <c r="B32" s="115" t="s">
        <v>302</v>
      </c>
      <c r="C32" s="115" t="s">
        <v>303</v>
      </c>
      <c r="D32" s="115" t="s">
        <v>304</v>
      </c>
      <c r="E32" s="115" t="s">
        <v>271</v>
      </c>
      <c r="F32" s="116">
        <v>5</v>
      </c>
      <c r="G32" s="117">
        <v>376.84</v>
      </c>
      <c r="H32" s="118"/>
      <c r="I32" s="115" t="s">
        <v>305</v>
      </c>
      <c r="J32" s="118" t="s">
        <v>273</v>
      </c>
      <c r="K32" s="119" t="s">
        <v>306</v>
      </c>
      <c r="L32" s="120">
        <v>44320</v>
      </c>
      <c r="M32" s="122">
        <f>G32/F32/4</f>
        <v>18.841999999999999</v>
      </c>
    </row>
    <row r="33" spans="1:13" ht="45" x14ac:dyDescent="0.25">
      <c r="A33" s="114" t="s">
        <v>33</v>
      </c>
      <c r="B33" s="115" t="s">
        <v>312</v>
      </c>
      <c r="C33" s="115" t="s">
        <v>313</v>
      </c>
      <c r="D33" s="115" t="s">
        <v>314</v>
      </c>
      <c r="E33" s="115" t="s">
        <v>271</v>
      </c>
      <c r="F33" s="116">
        <v>10</v>
      </c>
      <c r="G33" s="117">
        <v>376.84</v>
      </c>
      <c r="H33" s="118"/>
      <c r="I33" s="115" t="s">
        <v>315</v>
      </c>
      <c r="J33" s="118" t="s">
        <v>273</v>
      </c>
      <c r="K33" s="119" t="s">
        <v>316</v>
      </c>
      <c r="L33" s="120">
        <v>44320</v>
      </c>
      <c r="M33" s="122">
        <f>G33/F33/4*2</f>
        <v>18.841999999999999</v>
      </c>
    </row>
    <row r="34" spans="1:13" ht="90" x14ac:dyDescent="0.25">
      <c r="A34" s="114" t="s">
        <v>33</v>
      </c>
      <c r="B34" s="115" t="s">
        <v>397</v>
      </c>
      <c r="C34" s="115" t="s">
        <v>398</v>
      </c>
      <c r="D34" s="115" t="s">
        <v>164</v>
      </c>
      <c r="E34" s="115" t="s">
        <v>271</v>
      </c>
      <c r="F34" s="116">
        <v>10</v>
      </c>
      <c r="G34" s="117">
        <v>756.26</v>
      </c>
      <c r="H34" s="118"/>
      <c r="I34" s="115" t="s">
        <v>399</v>
      </c>
      <c r="J34" s="118" t="s">
        <v>446</v>
      </c>
      <c r="K34" s="119" t="s">
        <v>401</v>
      </c>
      <c r="L34" s="120">
        <v>45642</v>
      </c>
      <c r="M34" s="122">
        <f>G34/F34/4</f>
        <v>18.906500000000001</v>
      </c>
    </row>
    <row r="35" spans="1:13" ht="90" x14ac:dyDescent="0.25">
      <c r="A35" s="114" t="s">
        <v>33</v>
      </c>
      <c r="B35" s="115" t="s">
        <v>397</v>
      </c>
      <c r="C35" s="115" t="s">
        <v>68</v>
      </c>
      <c r="D35" s="115" t="s">
        <v>164</v>
      </c>
      <c r="E35" s="115" t="s">
        <v>271</v>
      </c>
      <c r="F35" s="116">
        <v>10</v>
      </c>
      <c r="G35" s="117">
        <v>756.26</v>
      </c>
      <c r="H35" s="118"/>
      <c r="I35" s="115" t="s">
        <v>402</v>
      </c>
      <c r="J35" s="118" t="s">
        <v>446</v>
      </c>
      <c r="K35" s="119" t="s">
        <v>401</v>
      </c>
      <c r="L35" s="120">
        <v>45642</v>
      </c>
      <c r="M35" s="122">
        <f>G35/F35/4</f>
        <v>18.906500000000001</v>
      </c>
    </row>
    <row r="36" spans="1:13" ht="60" x14ac:dyDescent="0.25">
      <c r="A36" s="114" t="s">
        <v>33</v>
      </c>
      <c r="B36" s="115" t="s">
        <v>33</v>
      </c>
      <c r="C36" s="115" t="s">
        <v>76</v>
      </c>
      <c r="D36" s="115" t="s">
        <v>179</v>
      </c>
      <c r="E36" s="115" t="s">
        <v>271</v>
      </c>
      <c r="F36" s="116">
        <v>5</v>
      </c>
      <c r="G36" s="117">
        <v>381.3</v>
      </c>
      <c r="H36" s="118"/>
      <c r="I36" s="115" t="s">
        <v>417</v>
      </c>
      <c r="J36" s="118" t="s">
        <v>425</v>
      </c>
      <c r="K36" s="119" t="s">
        <v>396</v>
      </c>
      <c r="L36" s="120">
        <v>45489</v>
      </c>
      <c r="M36" s="122">
        <f>G36/F36/4</f>
        <v>19.065000000000001</v>
      </c>
    </row>
    <row r="37" spans="1:13" ht="45" x14ac:dyDescent="0.25">
      <c r="A37" s="114" t="s">
        <v>33</v>
      </c>
      <c r="B37" s="115" t="s">
        <v>33</v>
      </c>
      <c r="C37" s="115" t="s">
        <v>76</v>
      </c>
      <c r="D37" s="115" t="s">
        <v>179</v>
      </c>
      <c r="E37" s="115" t="s">
        <v>271</v>
      </c>
      <c r="F37" s="116">
        <v>5</v>
      </c>
      <c r="G37" s="117">
        <v>381.3</v>
      </c>
      <c r="H37" s="118"/>
      <c r="I37" s="115" t="s">
        <v>393</v>
      </c>
      <c r="J37" s="118" t="s">
        <v>425</v>
      </c>
      <c r="K37" s="119" t="s">
        <v>396</v>
      </c>
      <c r="L37" s="120">
        <v>45489</v>
      </c>
      <c r="M37" s="122">
        <f>G37/F37/4</f>
        <v>19.065000000000001</v>
      </c>
    </row>
    <row r="38" spans="1:13" ht="90" x14ac:dyDescent="0.25">
      <c r="A38" s="114" t="s">
        <v>33</v>
      </c>
      <c r="B38" s="115" t="s">
        <v>397</v>
      </c>
      <c r="C38" s="115" t="s">
        <v>437</v>
      </c>
      <c r="D38" s="115" t="s">
        <v>164</v>
      </c>
      <c r="E38" s="115" t="s">
        <v>271</v>
      </c>
      <c r="F38" s="116">
        <v>10</v>
      </c>
      <c r="G38" s="117">
        <v>381.71</v>
      </c>
      <c r="H38" s="118"/>
      <c r="I38" s="115" t="s">
        <v>402</v>
      </c>
      <c r="J38" s="118" t="s">
        <v>435</v>
      </c>
      <c r="K38" s="119" t="s">
        <v>438</v>
      </c>
      <c r="L38" s="120">
        <v>45561</v>
      </c>
      <c r="M38" s="122">
        <f>G38/F38/4*2</f>
        <v>19.0855</v>
      </c>
    </row>
    <row r="39" spans="1:13" ht="90" x14ac:dyDescent="0.25">
      <c r="A39" s="114" t="s">
        <v>33</v>
      </c>
      <c r="B39" s="115" t="s">
        <v>397</v>
      </c>
      <c r="C39" s="115" t="s">
        <v>184</v>
      </c>
      <c r="D39" s="115" t="s">
        <v>164</v>
      </c>
      <c r="E39" s="115" t="s">
        <v>271</v>
      </c>
      <c r="F39" s="116">
        <v>5</v>
      </c>
      <c r="G39" s="117">
        <v>381.71</v>
      </c>
      <c r="H39" s="118"/>
      <c r="I39" s="115" t="s">
        <v>402</v>
      </c>
      <c r="J39" s="118" t="s">
        <v>435</v>
      </c>
      <c r="K39" s="119" t="s">
        <v>439</v>
      </c>
      <c r="L39" s="120">
        <v>45561</v>
      </c>
      <c r="M39" s="122">
        <f>G39/F39/4</f>
        <v>19.0855</v>
      </c>
    </row>
    <row r="40" spans="1:13" ht="60" x14ac:dyDescent="0.25">
      <c r="A40" s="114" t="s">
        <v>33</v>
      </c>
      <c r="B40" s="115" t="s">
        <v>33</v>
      </c>
      <c r="C40" s="115" t="s">
        <v>290</v>
      </c>
      <c r="D40" s="115" t="s">
        <v>179</v>
      </c>
      <c r="E40" s="115" t="s">
        <v>271</v>
      </c>
      <c r="F40" s="116">
        <v>5</v>
      </c>
      <c r="G40" s="117">
        <v>190.86</v>
      </c>
      <c r="H40" s="118"/>
      <c r="I40" s="115" t="s">
        <v>417</v>
      </c>
      <c r="J40" s="118" t="s">
        <v>425</v>
      </c>
      <c r="K40" s="119" t="s">
        <v>395</v>
      </c>
      <c r="L40" s="120">
        <v>45489</v>
      </c>
      <c r="M40" s="122">
        <f>G40/F40/4*2</f>
        <v>19.086000000000002</v>
      </c>
    </row>
    <row r="41" spans="1:13" ht="45" x14ac:dyDescent="0.25">
      <c r="A41" s="114" t="s">
        <v>33</v>
      </c>
      <c r="B41" s="115" t="s">
        <v>33</v>
      </c>
      <c r="C41" s="115" t="s">
        <v>290</v>
      </c>
      <c r="D41" s="115" t="s">
        <v>179</v>
      </c>
      <c r="E41" s="115" t="s">
        <v>271</v>
      </c>
      <c r="F41" s="116">
        <v>5</v>
      </c>
      <c r="G41" s="117">
        <v>190.86</v>
      </c>
      <c r="H41" s="118"/>
      <c r="I41" s="115" t="s">
        <v>393</v>
      </c>
      <c r="J41" s="118" t="s">
        <v>425</v>
      </c>
      <c r="K41" s="119" t="s">
        <v>395</v>
      </c>
      <c r="L41" s="120">
        <v>45489</v>
      </c>
      <c r="M41" s="122">
        <f>G41/F41/4*2</f>
        <v>19.086000000000002</v>
      </c>
    </row>
    <row r="42" spans="1:13" ht="90" x14ac:dyDescent="0.25">
      <c r="A42" s="114" t="s">
        <v>33</v>
      </c>
      <c r="B42" s="115" t="s">
        <v>397</v>
      </c>
      <c r="C42" s="115" t="s">
        <v>434</v>
      </c>
      <c r="D42" s="115" t="s">
        <v>164</v>
      </c>
      <c r="E42" s="115" t="s">
        <v>271</v>
      </c>
      <c r="F42" s="116">
        <v>5</v>
      </c>
      <c r="G42" s="117">
        <v>190.86</v>
      </c>
      <c r="H42" s="118"/>
      <c r="I42" s="115" t="s">
        <v>402</v>
      </c>
      <c r="J42" s="118" t="s">
        <v>435</v>
      </c>
      <c r="K42" s="119" t="s">
        <v>436</v>
      </c>
      <c r="L42" s="120">
        <v>45561</v>
      </c>
      <c r="M42" s="122">
        <f>G42/F42/4*2</f>
        <v>19.086000000000002</v>
      </c>
    </row>
    <row r="43" spans="1:13" ht="45" x14ac:dyDescent="0.25">
      <c r="A43" s="114" t="s">
        <v>33</v>
      </c>
      <c r="B43" s="115" t="s">
        <v>33</v>
      </c>
      <c r="C43" s="115" t="s">
        <v>76</v>
      </c>
      <c r="D43" s="115" t="s">
        <v>179</v>
      </c>
      <c r="E43" s="115" t="s">
        <v>271</v>
      </c>
      <c r="F43" s="116">
        <v>5</v>
      </c>
      <c r="G43" s="117">
        <v>398.46</v>
      </c>
      <c r="H43" s="118"/>
      <c r="I43" s="115" t="s">
        <v>393</v>
      </c>
      <c r="J43" s="118" t="s">
        <v>457</v>
      </c>
      <c r="K43" s="119" t="s">
        <v>396</v>
      </c>
      <c r="L43" s="120">
        <v>45848</v>
      </c>
      <c r="M43" s="122">
        <f>G43/F43/4</f>
        <v>19.922999999999998</v>
      </c>
    </row>
    <row r="44" spans="1:13" ht="60" x14ac:dyDescent="0.25">
      <c r="A44" s="114" t="s">
        <v>33</v>
      </c>
      <c r="B44" s="115" t="s">
        <v>33</v>
      </c>
      <c r="C44" s="115" t="s">
        <v>76</v>
      </c>
      <c r="D44" s="115" t="s">
        <v>179</v>
      </c>
      <c r="E44" s="115" t="s">
        <v>271</v>
      </c>
      <c r="F44" s="116">
        <v>5</v>
      </c>
      <c r="G44" s="117">
        <v>398.46</v>
      </c>
      <c r="H44" s="118"/>
      <c r="I44" s="115" t="s">
        <v>417</v>
      </c>
      <c r="J44" s="118" t="s">
        <v>457</v>
      </c>
      <c r="K44" s="119" t="s">
        <v>396</v>
      </c>
      <c r="L44" s="120">
        <v>45848</v>
      </c>
      <c r="M44" s="122">
        <f>G44/F44/4</f>
        <v>19.922999999999998</v>
      </c>
    </row>
    <row r="45" spans="1:13" ht="45" x14ac:dyDescent="0.25">
      <c r="A45" s="114" t="s">
        <v>33</v>
      </c>
      <c r="B45" s="115" t="s">
        <v>33</v>
      </c>
      <c r="C45" s="115" t="s">
        <v>290</v>
      </c>
      <c r="D45" s="115" t="s">
        <v>179</v>
      </c>
      <c r="E45" s="115" t="s">
        <v>271</v>
      </c>
      <c r="F45" s="116">
        <v>5</v>
      </c>
      <c r="G45" s="117">
        <v>199.45</v>
      </c>
      <c r="H45" s="118"/>
      <c r="I45" s="115" t="s">
        <v>393</v>
      </c>
      <c r="J45" s="118" t="s">
        <v>457</v>
      </c>
      <c r="K45" s="119" t="s">
        <v>395</v>
      </c>
      <c r="L45" s="120">
        <v>45848</v>
      </c>
      <c r="M45" s="122">
        <f>G45/F45/4*2</f>
        <v>19.945</v>
      </c>
    </row>
    <row r="46" spans="1:13" ht="60" x14ac:dyDescent="0.25">
      <c r="A46" s="114" t="s">
        <v>33</v>
      </c>
      <c r="B46" s="115" t="s">
        <v>33</v>
      </c>
      <c r="C46" s="115" t="s">
        <v>290</v>
      </c>
      <c r="D46" s="115" t="s">
        <v>179</v>
      </c>
      <c r="E46" s="115" t="s">
        <v>271</v>
      </c>
      <c r="F46" s="116">
        <v>5</v>
      </c>
      <c r="G46" s="117">
        <v>199.45</v>
      </c>
      <c r="H46" s="118"/>
      <c r="I46" s="115" t="s">
        <v>417</v>
      </c>
      <c r="J46" s="118" t="s">
        <v>457</v>
      </c>
      <c r="K46" s="119" t="s">
        <v>395</v>
      </c>
      <c r="L46" s="120">
        <v>45848</v>
      </c>
      <c r="M46" s="122">
        <f>G46/F46/4*2</f>
        <v>19.945</v>
      </c>
    </row>
    <row r="47" spans="1:13" ht="60" x14ac:dyDescent="0.25">
      <c r="A47" s="114" t="s">
        <v>33</v>
      </c>
      <c r="B47" s="115" t="s">
        <v>337</v>
      </c>
      <c r="C47" s="115" t="s">
        <v>348</v>
      </c>
      <c r="D47" s="115" t="s">
        <v>339</v>
      </c>
      <c r="E47" s="115" t="s">
        <v>271</v>
      </c>
      <c r="F47" s="116">
        <v>3</v>
      </c>
      <c r="G47" s="117">
        <v>119.69</v>
      </c>
      <c r="H47" s="118"/>
      <c r="I47" s="115" t="s">
        <v>340</v>
      </c>
      <c r="J47" s="118" t="s">
        <v>341</v>
      </c>
      <c r="K47" s="119" t="s">
        <v>349</v>
      </c>
      <c r="L47" s="120">
        <v>44907</v>
      </c>
      <c r="M47" s="122">
        <f>G47/F47/4*2</f>
        <v>19.948333333333334</v>
      </c>
    </row>
    <row r="48" spans="1:13" ht="60" x14ac:dyDescent="0.25">
      <c r="A48" s="114" t="s">
        <v>33</v>
      </c>
      <c r="B48" s="115" t="s">
        <v>337</v>
      </c>
      <c r="C48" s="115" t="s">
        <v>348</v>
      </c>
      <c r="D48" s="115" t="s">
        <v>339</v>
      </c>
      <c r="E48" s="115" t="s">
        <v>271</v>
      </c>
      <c r="F48" s="116">
        <v>3</v>
      </c>
      <c r="G48" s="117">
        <v>119.69</v>
      </c>
      <c r="H48" s="118"/>
      <c r="I48" s="115" t="s">
        <v>340</v>
      </c>
      <c r="J48" s="118" t="s">
        <v>341</v>
      </c>
      <c r="K48" s="119" t="s">
        <v>350</v>
      </c>
      <c r="L48" s="120">
        <v>44907</v>
      </c>
      <c r="M48" s="122">
        <f>G48/F48/4*2</f>
        <v>19.948333333333334</v>
      </c>
    </row>
    <row r="49" spans="1:13" ht="60" x14ac:dyDescent="0.25">
      <c r="A49" s="114" t="s">
        <v>33</v>
      </c>
      <c r="B49" s="115" t="s">
        <v>337</v>
      </c>
      <c r="C49" s="115" t="s">
        <v>348</v>
      </c>
      <c r="D49" s="115" t="s">
        <v>339</v>
      </c>
      <c r="E49" s="115" t="s">
        <v>271</v>
      </c>
      <c r="F49" s="116">
        <v>3</v>
      </c>
      <c r="G49" s="117">
        <v>119.69</v>
      </c>
      <c r="H49" s="118"/>
      <c r="I49" s="115" t="s">
        <v>340</v>
      </c>
      <c r="J49" s="118" t="s">
        <v>341</v>
      </c>
      <c r="K49" s="119" t="s">
        <v>360</v>
      </c>
      <c r="L49" s="120">
        <v>44907</v>
      </c>
      <c r="M49" s="122">
        <f>G49/F49/4*2</f>
        <v>19.948333333333334</v>
      </c>
    </row>
    <row r="50" spans="1:13" ht="60" x14ac:dyDescent="0.25">
      <c r="A50" s="114" t="s">
        <v>33</v>
      </c>
      <c r="B50" s="115" t="s">
        <v>476</v>
      </c>
      <c r="C50" s="115" t="s">
        <v>477</v>
      </c>
      <c r="D50" s="115" t="s">
        <v>339</v>
      </c>
      <c r="E50" s="115" t="s">
        <v>271</v>
      </c>
      <c r="F50" s="116">
        <v>3</v>
      </c>
      <c r="G50" s="117">
        <v>119.69</v>
      </c>
      <c r="H50" s="118"/>
      <c r="I50" s="115" t="s">
        <v>340</v>
      </c>
      <c r="J50" s="118" t="s">
        <v>478</v>
      </c>
      <c r="K50" s="119" t="s">
        <v>349</v>
      </c>
      <c r="L50" s="120">
        <v>46120</v>
      </c>
      <c r="M50" s="122">
        <f>G50/F50/4*2</f>
        <v>19.948333333333334</v>
      </c>
    </row>
    <row r="51" spans="1:13" ht="60" x14ac:dyDescent="0.25">
      <c r="A51" s="114" t="s">
        <v>33</v>
      </c>
      <c r="B51" s="115" t="s">
        <v>476</v>
      </c>
      <c r="C51" s="115" t="s">
        <v>477</v>
      </c>
      <c r="D51" s="115" t="s">
        <v>339</v>
      </c>
      <c r="E51" s="115" t="s">
        <v>271</v>
      </c>
      <c r="F51" s="116">
        <v>3</v>
      </c>
      <c r="G51" s="117">
        <v>119.69</v>
      </c>
      <c r="H51" s="118"/>
      <c r="I51" s="115" t="s">
        <v>340</v>
      </c>
      <c r="J51" s="118" t="s">
        <v>478</v>
      </c>
      <c r="K51" s="119" t="s">
        <v>350</v>
      </c>
      <c r="L51" s="120">
        <v>46120</v>
      </c>
      <c r="M51" s="122">
        <f>G51/F51/4*2</f>
        <v>19.948333333333334</v>
      </c>
    </row>
    <row r="52" spans="1:13" ht="60" x14ac:dyDescent="0.25">
      <c r="A52" s="114" t="s">
        <v>33</v>
      </c>
      <c r="B52" s="115" t="s">
        <v>476</v>
      </c>
      <c r="C52" s="115" t="s">
        <v>477</v>
      </c>
      <c r="D52" s="115" t="s">
        <v>339</v>
      </c>
      <c r="E52" s="115" t="s">
        <v>271</v>
      </c>
      <c r="F52" s="116">
        <v>3</v>
      </c>
      <c r="G52" s="117">
        <v>119.69</v>
      </c>
      <c r="H52" s="118"/>
      <c r="I52" s="115" t="s">
        <v>340</v>
      </c>
      <c r="J52" s="118" t="s">
        <v>478</v>
      </c>
      <c r="K52" s="119" t="s">
        <v>360</v>
      </c>
      <c r="L52" s="120">
        <v>46120</v>
      </c>
      <c r="M52" s="122">
        <f>G52/F52/4*2</f>
        <v>19.948333333333334</v>
      </c>
    </row>
    <row r="53" spans="1:13" ht="60" x14ac:dyDescent="0.25">
      <c r="A53" s="114" t="s">
        <v>33</v>
      </c>
      <c r="B53" s="115" t="s">
        <v>268</v>
      </c>
      <c r="C53" s="115" t="s">
        <v>269</v>
      </c>
      <c r="D53" s="115" t="s">
        <v>270</v>
      </c>
      <c r="E53" s="115" t="s">
        <v>271</v>
      </c>
      <c r="F53" s="116">
        <v>5</v>
      </c>
      <c r="G53" s="117">
        <v>398.98</v>
      </c>
      <c r="H53" s="118"/>
      <c r="I53" s="115" t="s">
        <v>272</v>
      </c>
      <c r="J53" s="118" t="s">
        <v>273</v>
      </c>
      <c r="K53" s="119" t="s">
        <v>274</v>
      </c>
      <c r="L53" s="120">
        <v>44320</v>
      </c>
      <c r="M53" s="122">
        <f>G53/F53/4</f>
        <v>19.949000000000002</v>
      </c>
    </row>
    <row r="54" spans="1:13" ht="60" x14ac:dyDescent="0.25">
      <c r="A54" s="114" t="s">
        <v>33</v>
      </c>
      <c r="B54" s="115" t="s">
        <v>268</v>
      </c>
      <c r="C54" s="115" t="s">
        <v>275</v>
      </c>
      <c r="D54" s="115" t="s">
        <v>270</v>
      </c>
      <c r="E54" s="115" t="s">
        <v>271</v>
      </c>
      <c r="F54" s="116">
        <v>10</v>
      </c>
      <c r="G54" s="117">
        <v>797.96</v>
      </c>
      <c r="H54" s="118"/>
      <c r="I54" s="115" t="s">
        <v>272</v>
      </c>
      <c r="J54" s="118" t="s">
        <v>273</v>
      </c>
      <c r="K54" s="119" t="s">
        <v>276</v>
      </c>
      <c r="L54" s="120">
        <v>44320</v>
      </c>
      <c r="M54" s="122">
        <f>G54/F54/4</f>
        <v>19.949000000000002</v>
      </c>
    </row>
    <row r="55" spans="1:13" ht="45" x14ac:dyDescent="0.25">
      <c r="A55" s="114" t="s">
        <v>33</v>
      </c>
      <c r="B55" s="115" t="s">
        <v>277</v>
      </c>
      <c r="C55" s="115" t="s">
        <v>278</v>
      </c>
      <c r="D55" s="115" t="s">
        <v>279</v>
      </c>
      <c r="E55" s="115" t="s">
        <v>271</v>
      </c>
      <c r="F55" s="116">
        <v>10</v>
      </c>
      <c r="G55" s="117">
        <v>797.96</v>
      </c>
      <c r="H55" s="118"/>
      <c r="I55" s="115" t="s">
        <v>280</v>
      </c>
      <c r="J55" s="118" t="s">
        <v>273</v>
      </c>
      <c r="K55" s="119" t="s">
        <v>281</v>
      </c>
      <c r="L55" s="120">
        <v>44320</v>
      </c>
      <c r="M55" s="122">
        <f>G55/F55/4</f>
        <v>19.949000000000002</v>
      </c>
    </row>
    <row r="56" spans="1:13" ht="45" x14ac:dyDescent="0.25">
      <c r="A56" s="114" t="s">
        <v>33</v>
      </c>
      <c r="B56" s="115" t="s">
        <v>285</v>
      </c>
      <c r="C56" s="115" t="s">
        <v>286</v>
      </c>
      <c r="D56" s="115" t="s">
        <v>287</v>
      </c>
      <c r="E56" s="115" t="s">
        <v>271</v>
      </c>
      <c r="F56" s="116">
        <v>5</v>
      </c>
      <c r="G56" s="117">
        <v>398.98</v>
      </c>
      <c r="H56" s="118"/>
      <c r="I56" s="115" t="s">
        <v>288</v>
      </c>
      <c r="J56" s="118" t="s">
        <v>273</v>
      </c>
      <c r="K56" s="119" t="s">
        <v>289</v>
      </c>
      <c r="L56" s="120">
        <v>44320</v>
      </c>
      <c r="M56" s="122">
        <f>G56/F56/4</f>
        <v>19.949000000000002</v>
      </c>
    </row>
    <row r="57" spans="1:13" ht="45" x14ac:dyDescent="0.25">
      <c r="A57" s="114" t="s">
        <v>33</v>
      </c>
      <c r="B57" s="115" t="s">
        <v>285</v>
      </c>
      <c r="C57" s="115" t="s">
        <v>290</v>
      </c>
      <c r="D57" s="115" t="s">
        <v>287</v>
      </c>
      <c r="E57" s="115" t="s">
        <v>271</v>
      </c>
      <c r="F57" s="116">
        <v>5</v>
      </c>
      <c r="G57" s="117">
        <v>199.49</v>
      </c>
      <c r="H57" s="118"/>
      <c r="I57" s="115" t="s">
        <v>288</v>
      </c>
      <c r="J57" s="118" t="s">
        <v>273</v>
      </c>
      <c r="K57" s="119" t="s">
        <v>291</v>
      </c>
      <c r="L57" s="120">
        <v>44320</v>
      </c>
      <c r="M57" s="122">
        <f>G57/F57/4*2</f>
        <v>19.949000000000002</v>
      </c>
    </row>
    <row r="58" spans="1:13" ht="45" x14ac:dyDescent="0.25">
      <c r="A58" s="114" t="s">
        <v>33</v>
      </c>
      <c r="B58" s="115" t="s">
        <v>292</v>
      </c>
      <c r="C58" s="115" t="s">
        <v>293</v>
      </c>
      <c r="D58" s="115" t="s">
        <v>107</v>
      </c>
      <c r="E58" s="115" t="s">
        <v>271</v>
      </c>
      <c r="F58" s="116">
        <v>5</v>
      </c>
      <c r="G58" s="117">
        <v>398.98</v>
      </c>
      <c r="H58" s="118"/>
      <c r="I58" s="115" t="s">
        <v>294</v>
      </c>
      <c r="J58" s="118" t="s">
        <v>273</v>
      </c>
      <c r="K58" s="119" t="s">
        <v>295</v>
      </c>
      <c r="L58" s="120">
        <v>44320</v>
      </c>
      <c r="M58" s="122">
        <f>G58/F58/4</f>
        <v>19.949000000000002</v>
      </c>
    </row>
    <row r="59" spans="1:13" ht="45" x14ac:dyDescent="0.25">
      <c r="A59" s="114" t="s">
        <v>33</v>
      </c>
      <c r="B59" s="115" t="s">
        <v>292</v>
      </c>
      <c r="C59" s="115" t="s">
        <v>296</v>
      </c>
      <c r="D59" s="115" t="s">
        <v>107</v>
      </c>
      <c r="E59" s="115" t="s">
        <v>271</v>
      </c>
      <c r="F59" s="116">
        <v>5</v>
      </c>
      <c r="G59" s="117">
        <v>199.49</v>
      </c>
      <c r="H59" s="118"/>
      <c r="I59" s="115" t="s">
        <v>294</v>
      </c>
      <c r="J59" s="118" t="s">
        <v>273</v>
      </c>
      <c r="K59" s="119" t="s">
        <v>297</v>
      </c>
      <c r="L59" s="120">
        <v>44320</v>
      </c>
      <c r="M59" s="122">
        <f>G59/F59/4*2</f>
        <v>19.949000000000002</v>
      </c>
    </row>
    <row r="60" spans="1:13" ht="45" x14ac:dyDescent="0.25">
      <c r="A60" s="114" t="s">
        <v>33</v>
      </c>
      <c r="B60" s="115" t="s">
        <v>292</v>
      </c>
      <c r="C60" s="115" t="s">
        <v>298</v>
      </c>
      <c r="D60" s="115" t="s">
        <v>107</v>
      </c>
      <c r="E60" s="115" t="s">
        <v>271</v>
      </c>
      <c r="F60" s="116">
        <v>10</v>
      </c>
      <c r="G60" s="117">
        <v>398.98</v>
      </c>
      <c r="H60" s="118"/>
      <c r="I60" s="115" t="s">
        <v>294</v>
      </c>
      <c r="J60" s="118" t="s">
        <v>273</v>
      </c>
      <c r="K60" s="119" t="s">
        <v>299</v>
      </c>
      <c r="L60" s="120">
        <v>44320</v>
      </c>
      <c r="M60" s="122">
        <f>G60/F60/4*2</f>
        <v>19.949000000000002</v>
      </c>
    </row>
    <row r="61" spans="1:13" ht="45" x14ac:dyDescent="0.25">
      <c r="A61" s="114" t="s">
        <v>33</v>
      </c>
      <c r="B61" s="115" t="s">
        <v>292</v>
      </c>
      <c r="C61" s="115" t="s">
        <v>300</v>
      </c>
      <c r="D61" s="115" t="s">
        <v>107</v>
      </c>
      <c r="E61" s="115" t="s">
        <v>271</v>
      </c>
      <c r="F61" s="116">
        <v>10</v>
      </c>
      <c r="G61" s="117">
        <v>797.96</v>
      </c>
      <c r="H61" s="118"/>
      <c r="I61" s="115" t="s">
        <v>294</v>
      </c>
      <c r="J61" s="118" t="s">
        <v>273</v>
      </c>
      <c r="K61" s="119" t="s">
        <v>301</v>
      </c>
      <c r="L61" s="120">
        <v>44320</v>
      </c>
      <c r="M61" s="122">
        <f>G61/F61/4</f>
        <v>19.949000000000002</v>
      </c>
    </row>
    <row r="62" spans="1:13" ht="45" x14ac:dyDescent="0.25">
      <c r="A62" s="114" t="s">
        <v>33</v>
      </c>
      <c r="B62" s="115" t="s">
        <v>307</v>
      </c>
      <c r="C62" s="115" t="s">
        <v>290</v>
      </c>
      <c r="D62" s="115" t="s">
        <v>308</v>
      </c>
      <c r="E62" s="115" t="s">
        <v>271</v>
      </c>
      <c r="F62" s="116">
        <v>5</v>
      </c>
      <c r="G62" s="117">
        <v>199.49</v>
      </c>
      <c r="H62" s="118"/>
      <c r="I62" s="115" t="s">
        <v>309</v>
      </c>
      <c r="J62" s="118" t="s">
        <v>273</v>
      </c>
      <c r="K62" s="119" t="s">
        <v>310</v>
      </c>
      <c r="L62" s="120">
        <v>44320</v>
      </c>
      <c r="M62" s="122">
        <f>G62/F62/4*2</f>
        <v>19.949000000000002</v>
      </c>
    </row>
    <row r="63" spans="1:13" ht="45" x14ac:dyDescent="0.25">
      <c r="A63" s="114" t="s">
        <v>33</v>
      </c>
      <c r="B63" s="115" t="s">
        <v>307</v>
      </c>
      <c r="C63" s="115" t="s">
        <v>76</v>
      </c>
      <c r="D63" s="115" t="s">
        <v>308</v>
      </c>
      <c r="E63" s="115" t="s">
        <v>271</v>
      </c>
      <c r="F63" s="116">
        <v>5</v>
      </c>
      <c r="G63" s="117">
        <v>398.98</v>
      </c>
      <c r="H63" s="118"/>
      <c r="I63" s="115" t="s">
        <v>309</v>
      </c>
      <c r="J63" s="118" t="s">
        <v>273</v>
      </c>
      <c r="K63" s="119" t="s">
        <v>311</v>
      </c>
      <c r="L63" s="120">
        <v>44320</v>
      </c>
      <c r="M63" s="122">
        <f>G63/F63/4</f>
        <v>19.949000000000002</v>
      </c>
    </row>
    <row r="64" spans="1:13" ht="60" x14ac:dyDescent="0.25">
      <c r="A64" s="114" t="s">
        <v>33</v>
      </c>
      <c r="B64" s="115" t="s">
        <v>318</v>
      </c>
      <c r="C64" s="115" t="s">
        <v>319</v>
      </c>
      <c r="D64" s="115" t="s">
        <v>320</v>
      </c>
      <c r="E64" s="115" t="s">
        <v>271</v>
      </c>
      <c r="F64" s="116">
        <v>5</v>
      </c>
      <c r="G64" s="117">
        <v>398.98</v>
      </c>
      <c r="H64" s="118"/>
      <c r="I64" s="115" t="s">
        <v>280</v>
      </c>
      <c r="J64" s="118" t="s">
        <v>321</v>
      </c>
      <c r="K64" s="119" t="s">
        <v>322</v>
      </c>
      <c r="L64" s="120">
        <v>44328</v>
      </c>
      <c r="M64" s="122">
        <f>G64/F64/4</f>
        <v>19.949000000000002</v>
      </c>
    </row>
    <row r="65" spans="1:13" ht="60" x14ac:dyDescent="0.25">
      <c r="A65" s="114" t="s">
        <v>33</v>
      </c>
      <c r="B65" s="115" t="s">
        <v>285</v>
      </c>
      <c r="C65" s="115" t="s">
        <v>323</v>
      </c>
      <c r="D65" s="115" t="s">
        <v>324</v>
      </c>
      <c r="E65" s="115" t="s">
        <v>271</v>
      </c>
      <c r="F65" s="116">
        <v>5</v>
      </c>
      <c r="G65" s="117">
        <v>199.49</v>
      </c>
      <c r="H65" s="118"/>
      <c r="I65" s="115" t="s">
        <v>325</v>
      </c>
      <c r="J65" s="118" t="s">
        <v>326</v>
      </c>
      <c r="K65" s="119" t="s">
        <v>327</v>
      </c>
      <c r="L65" s="120">
        <v>44375</v>
      </c>
      <c r="M65" s="122">
        <f>G65/F65/4*2</f>
        <v>19.949000000000002</v>
      </c>
    </row>
    <row r="66" spans="1:13" ht="60" x14ac:dyDescent="0.25">
      <c r="A66" s="114" t="s">
        <v>33</v>
      </c>
      <c r="B66" s="115" t="s">
        <v>285</v>
      </c>
      <c r="C66" s="115" t="s">
        <v>206</v>
      </c>
      <c r="D66" s="115" t="s">
        <v>324</v>
      </c>
      <c r="E66" s="115" t="s">
        <v>271</v>
      </c>
      <c r="F66" s="116">
        <v>5</v>
      </c>
      <c r="G66" s="117">
        <v>398.98</v>
      </c>
      <c r="H66" s="118"/>
      <c r="I66" s="115" t="s">
        <v>325</v>
      </c>
      <c r="J66" s="118" t="s">
        <v>326</v>
      </c>
      <c r="K66" s="119" t="s">
        <v>328</v>
      </c>
      <c r="L66" s="120">
        <v>44375</v>
      </c>
      <c r="M66" s="122">
        <f>G66/F66/4</f>
        <v>19.949000000000002</v>
      </c>
    </row>
    <row r="67" spans="1:13" ht="60" x14ac:dyDescent="0.25">
      <c r="A67" s="114" t="s">
        <v>33</v>
      </c>
      <c r="B67" s="115" t="s">
        <v>318</v>
      </c>
      <c r="C67" s="115" t="s">
        <v>329</v>
      </c>
      <c r="D67" s="115" t="s">
        <v>320</v>
      </c>
      <c r="E67" s="115" t="s">
        <v>271</v>
      </c>
      <c r="F67" s="116">
        <v>5</v>
      </c>
      <c r="G67" s="117">
        <v>398.98</v>
      </c>
      <c r="H67" s="118"/>
      <c r="I67" s="115" t="s">
        <v>330</v>
      </c>
      <c r="J67" s="118" t="s">
        <v>331</v>
      </c>
      <c r="K67" s="119" t="s">
        <v>322</v>
      </c>
      <c r="L67" s="120">
        <v>44813</v>
      </c>
      <c r="M67" s="122">
        <f>G67/F67/4</f>
        <v>19.949000000000002</v>
      </c>
    </row>
    <row r="68" spans="1:13" ht="60" x14ac:dyDescent="0.25">
      <c r="A68" s="114" t="s">
        <v>33</v>
      </c>
      <c r="B68" s="115" t="s">
        <v>337</v>
      </c>
      <c r="C68" s="115" t="s">
        <v>338</v>
      </c>
      <c r="D68" s="115" t="s">
        <v>339</v>
      </c>
      <c r="E68" s="115" t="s">
        <v>271</v>
      </c>
      <c r="F68" s="116">
        <v>10</v>
      </c>
      <c r="G68" s="117">
        <v>398.98</v>
      </c>
      <c r="H68" s="118"/>
      <c r="I68" s="115" t="s">
        <v>340</v>
      </c>
      <c r="J68" s="118" t="s">
        <v>341</v>
      </c>
      <c r="K68" s="119" t="s">
        <v>342</v>
      </c>
      <c r="L68" s="120">
        <v>44907</v>
      </c>
      <c r="M68" s="122">
        <f>G68/F68/4*2</f>
        <v>19.949000000000002</v>
      </c>
    </row>
    <row r="69" spans="1:13" ht="60" x14ac:dyDescent="0.25">
      <c r="A69" s="114" t="s">
        <v>33</v>
      </c>
      <c r="B69" s="115" t="s">
        <v>337</v>
      </c>
      <c r="C69" s="115" t="s">
        <v>343</v>
      </c>
      <c r="D69" s="115" t="s">
        <v>339</v>
      </c>
      <c r="E69" s="115" t="s">
        <v>271</v>
      </c>
      <c r="F69" s="116">
        <v>10</v>
      </c>
      <c r="G69" s="117">
        <v>398.98</v>
      </c>
      <c r="H69" s="118"/>
      <c r="I69" s="115" t="s">
        <v>340</v>
      </c>
      <c r="J69" s="118" t="s">
        <v>341</v>
      </c>
      <c r="K69" s="119" t="s">
        <v>344</v>
      </c>
      <c r="L69" s="120">
        <v>44907</v>
      </c>
      <c r="M69" s="122">
        <f>G69/F69/4*2</f>
        <v>19.949000000000002</v>
      </c>
    </row>
    <row r="70" spans="1:13" ht="60" x14ac:dyDescent="0.25">
      <c r="A70" s="114" t="s">
        <v>33</v>
      </c>
      <c r="B70" s="115" t="s">
        <v>337</v>
      </c>
      <c r="C70" s="115" t="s">
        <v>345</v>
      </c>
      <c r="D70" s="115" t="s">
        <v>339</v>
      </c>
      <c r="E70" s="115" t="s">
        <v>271</v>
      </c>
      <c r="F70" s="116">
        <v>5</v>
      </c>
      <c r="G70" s="117">
        <v>199.49</v>
      </c>
      <c r="H70" s="118"/>
      <c r="I70" s="115" t="s">
        <v>340</v>
      </c>
      <c r="J70" s="118" t="s">
        <v>341</v>
      </c>
      <c r="K70" s="119" t="s">
        <v>346</v>
      </c>
      <c r="L70" s="120">
        <v>44907</v>
      </c>
      <c r="M70" s="122">
        <f>G70/F70/4*2</f>
        <v>19.949000000000002</v>
      </c>
    </row>
    <row r="71" spans="1:13" ht="60" x14ac:dyDescent="0.25">
      <c r="A71" s="114" t="s">
        <v>33</v>
      </c>
      <c r="B71" s="115" t="s">
        <v>337</v>
      </c>
      <c r="C71" s="115" t="s">
        <v>345</v>
      </c>
      <c r="D71" s="115" t="s">
        <v>339</v>
      </c>
      <c r="E71" s="115" t="s">
        <v>271</v>
      </c>
      <c r="F71" s="116">
        <v>5</v>
      </c>
      <c r="G71" s="117">
        <v>199.49</v>
      </c>
      <c r="H71" s="118"/>
      <c r="I71" s="115" t="s">
        <v>340</v>
      </c>
      <c r="J71" s="118" t="s">
        <v>341</v>
      </c>
      <c r="K71" s="119" t="s">
        <v>347</v>
      </c>
      <c r="L71" s="120">
        <v>44907</v>
      </c>
      <c r="M71" s="122">
        <f>G71/F71/4*2</f>
        <v>19.949000000000002</v>
      </c>
    </row>
    <row r="72" spans="1:13" ht="60" x14ac:dyDescent="0.25">
      <c r="A72" s="114" t="s">
        <v>33</v>
      </c>
      <c r="B72" s="115" t="s">
        <v>337</v>
      </c>
      <c r="C72" s="115" t="s">
        <v>351</v>
      </c>
      <c r="D72" s="115" t="s">
        <v>339</v>
      </c>
      <c r="E72" s="115" t="s">
        <v>271</v>
      </c>
      <c r="F72" s="116">
        <v>10</v>
      </c>
      <c r="G72" s="117">
        <v>797.96</v>
      </c>
      <c r="H72" s="118"/>
      <c r="I72" s="115" t="s">
        <v>340</v>
      </c>
      <c r="J72" s="118" t="s">
        <v>341</v>
      </c>
      <c r="K72" s="119" t="s">
        <v>352</v>
      </c>
      <c r="L72" s="120">
        <v>44907</v>
      </c>
      <c r="M72" s="122">
        <f>G72/F72/4</f>
        <v>19.949000000000002</v>
      </c>
    </row>
    <row r="73" spans="1:13" ht="60" x14ac:dyDescent="0.25">
      <c r="A73" s="114" t="s">
        <v>33</v>
      </c>
      <c r="B73" s="115" t="s">
        <v>337</v>
      </c>
      <c r="C73" s="115" t="s">
        <v>351</v>
      </c>
      <c r="D73" s="115" t="s">
        <v>339</v>
      </c>
      <c r="E73" s="115" t="s">
        <v>271</v>
      </c>
      <c r="F73" s="116">
        <v>10</v>
      </c>
      <c r="G73" s="117">
        <v>797.96</v>
      </c>
      <c r="H73" s="118"/>
      <c r="I73" s="115" t="s">
        <v>340</v>
      </c>
      <c r="J73" s="118" t="s">
        <v>341</v>
      </c>
      <c r="K73" s="119" t="s">
        <v>353</v>
      </c>
      <c r="L73" s="120">
        <v>44907</v>
      </c>
      <c r="M73" s="122">
        <f>G73/F73/4</f>
        <v>19.949000000000002</v>
      </c>
    </row>
    <row r="74" spans="1:13" ht="60" x14ac:dyDescent="0.25">
      <c r="A74" s="114" t="s">
        <v>33</v>
      </c>
      <c r="B74" s="115" t="s">
        <v>337</v>
      </c>
      <c r="C74" s="115" t="s">
        <v>111</v>
      </c>
      <c r="D74" s="115" t="s">
        <v>339</v>
      </c>
      <c r="E74" s="115" t="s">
        <v>271</v>
      </c>
      <c r="F74" s="116">
        <v>5</v>
      </c>
      <c r="G74" s="117">
        <v>398.98</v>
      </c>
      <c r="H74" s="118"/>
      <c r="I74" s="115" t="s">
        <v>340</v>
      </c>
      <c r="J74" s="118" t="s">
        <v>341</v>
      </c>
      <c r="K74" s="119" t="s">
        <v>354</v>
      </c>
      <c r="L74" s="120">
        <v>44907</v>
      </c>
      <c r="M74" s="122">
        <f>G74/F74/4</f>
        <v>19.949000000000002</v>
      </c>
    </row>
    <row r="75" spans="1:13" ht="60" x14ac:dyDescent="0.25">
      <c r="A75" s="114" t="s">
        <v>33</v>
      </c>
      <c r="B75" s="115" t="s">
        <v>337</v>
      </c>
      <c r="C75" s="115" t="s">
        <v>111</v>
      </c>
      <c r="D75" s="115" t="s">
        <v>339</v>
      </c>
      <c r="E75" s="115" t="s">
        <v>271</v>
      </c>
      <c r="F75" s="116">
        <v>5</v>
      </c>
      <c r="G75" s="117">
        <v>398.98</v>
      </c>
      <c r="H75" s="118"/>
      <c r="I75" s="115" t="s">
        <v>340</v>
      </c>
      <c r="J75" s="118" t="s">
        <v>341</v>
      </c>
      <c r="K75" s="119" t="s">
        <v>355</v>
      </c>
      <c r="L75" s="120">
        <v>44907</v>
      </c>
      <c r="M75" s="122">
        <f>G75/F75/4</f>
        <v>19.949000000000002</v>
      </c>
    </row>
    <row r="76" spans="1:13" ht="60" x14ac:dyDescent="0.25">
      <c r="A76" s="114" t="s">
        <v>33</v>
      </c>
      <c r="B76" s="115" t="s">
        <v>337</v>
      </c>
      <c r="C76" s="115" t="s">
        <v>345</v>
      </c>
      <c r="D76" s="115" t="s">
        <v>339</v>
      </c>
      <c r="E76" s="115" t="s">
        <v>271</v>
      </c>
      <c r="F76" s="116">
        <v>5</v>
      </c>
      <c r="G76" s="117">
        <v>199.49</v>
      </c>
      <c r="H76" s="118"/>
      <c r="I76" s="115" t="s">
        <v>340</v>
      </c>
      <c r="J76" s="118" t="s">
        <v>341</v>
      </c>
      <c r="K76" s="119" t="s">
        <v>359</v>
      </c>
      <c r="L76" s="120">
        <v>44907</v>
      </c>
      <c r="M76" s="122">
        <f>G76/F76/4*2</f>
        <v>19.949000000000002</v>
      </c>
    </row>
    <row r="77" spans="1:13" ht="60" x14ac:dyDescent="0.25">
      <c r="A77" s="114" t="s">
        <v>33</v>
      </c>
      <c r="B77" s="115" t="s">
        <v>337</v>
      </c>
      <c r="C77" s="115" t="s">
        <v>338</v>
      </c>
      <c r="D77" s="115" t="s">
        <v>339</v>
      </c>
      <c r="E77" s="115" t="s">
        <v>271</v>
      </c>
      <c r="F77" s="116">
        <v>10</v>
      </c>
      <c r="G77" s="117">
        <v>398.98</v>
      </c>
      <c r="H77" s="118"/>
      <c r="I77" s="115" t="s">
        <v>340</v>
      </c>
      <c r="J77" s="118" t="s">
        <v>341</v>
      </c>
      <c r="K77" s="119" t="s">
        <v>361</v>
      </c>
      <c r="L77" s="120">
        <v>44907</v>
      </c>
      <c r="M77" s="122">
        <f>G77/F77/4*2</f>
        <v>19.949000000000002</v>
      </c>
    </row>
    <row r="78" spans="1:13" ht="60" x14ac:dyDescent="0.25">
      <c r="A78" s="114" t="s">
        <v>33</v>
      </c>
      <c r="B78" s="115" t="s">
        <v>337</v>
      </c>
      <c r="C78" s="115" t="s">
        <v>111</v>
      </c>
      <c r="D78" s="115" t="s">
        <v>339</v>
      </c>
      <c r="E78" s="115" t="s">
        <v>271</v>
      </c>
      <c r="F78" s="116">
        <v>5</v>
      </c>
      <c r="G78" s="117">
        <v>398.98</v>
      </c>
      <c r="H78" s="118"/>
      <c r="I78" s="115" t="s">
        <v>340</v>
      </c>
      <c r="J78" s="118" t="s">
        <v>341</v>
      </c>
      <c r="K78" s="119" t="s">
        <v>363</v>
      </c>
      <c r="L78" s="120">
        <v>44907</v>
      </c>
      <c r="M78" s="122">
        <f>G78/F78/4</f>
        <v>19.949000000000002</v>
      </c>
    </row>
    <row r="79" spans="1:13" ht="60" x14ac:dyDescent="0.25">
      <c r="A79" s="114" t="s">
        <v>33</v>
      </c>
      <c r="B79" s="115" t="s">
        <v>337</v>
      </c>
      <c r="C79" s="115" t="s">
        <v>351</v>
      </c>
      <c r="D79" s="115" t="s">
        <v>339</v>
      </c>
      <c r="E79" s="115" t="s">
        <v>271</v>
      </c>
      <c r="F79" s="116">
        <v>10</v>
      </c>
      <c r="G79" s="117">
        <v>797.96</v>
      </c>
      <c r="H79" s="118"/>
      <c r="I79" s="115" t="s">
        <v>340</v>
      </c>
      <c r="J79" s="118" t="s">
        <v>341</v>
      </c>
      <c r="K79" s="119" t="s">
        <v>364</v>
      </c>
      <c r="L79" s="120">
        <v>44907</v>
      </c>
      <c r="M79" s="122">
        <f>G79/F79/4</f>
        <v>19.949000000000002</v>
      </c>
    </row>
    <row r="80" spans="1:13" ht="60" x14ac:dyDescent="0.25">
      <c r="A80" s="114" t="s">
        <v>33</v>
      </c>
      <c r="B80" s="115" t="s">
        <v>365</v>
      </c>
      <c r="C80" s="115" t="s">
        <v>126</v>
      </c>
      <c r="D80" s="115" t="s">
        <v>122</v>
      </c>
      <c r="E80" s="115" t="s">
        <v>271</v>
      </c>
      <c r="F80" s="116">
        <v>5</v>
      </c>
      <c r="G80" s="117">
        <v>398.98</v>
      </c>
      <c r="H80" s="118"/>
      <c r="I80" s="115" t="s">
        <v>366</v>
      </c>
      <c r="J80" s="118" t="s">
        <v>367</v>
      </c>
      <c r="K80" s="119" t="s">
        <v>368</v>
      </c>
      <c r="L80" s="120">
        <v>44949</v>
      </c>
      <c r="M80" s="122">
        <f>G80/F80/4</f>
        <v>19.949000000000002</v>
      </c>
    </row>
    <row r="81" spans="1:13" ht="60" x14ac:dyDescent="0.25">
      <c r="A81" s="114" t="s">
        <v>33</v>
      </c>
      <c r="B81" s="115" t="s">
        <v>365</v>
      </c>
      <c r="C81" s="115" t="s">
        <v>121</v>
      </c>
      <c r="D81" s="115" t="s">
        <v>122</v>
      </c>
      <c r="E81" s="115" t="s">
        <v>271</v>
      </c>
      <c r="F81" s="116">
        <v>10</v>
      </c>
      <c r="G81" s="117">
        <v>797.96</v>
      </c>
      <c r="H81" s="118"/>
      <c r="I81" s="115" t="s">
        <v>366</v>
      </c>
      <c r="J81" s="118" t="s">
        <v>367</v>
      </c>
      <c r="K81" s="119" t="s">
        <v>369</v>
      </c>
      <c r="L81" s="120">
        <v>44949</v>
      </c>
      <c r="M81" s="122">
        <f>G81/F81/4</f>
        <v>19.949000000000002</v>
      </c>
    </row>
    <row r="82" spans="1:13" ht="60" x14ac:dyDescent="0.25">
      <c r="A82" s="114" t="s">
        <v>33</v>
      </c>
      <c r="B82" s="115" t="s">
        <v>365</v>
      </c>
      <c r="C82" s="115" t="s">
        <v>370</v>
      </c>
      <c r="D82" s="115" t="s">
        <v>122</v>
      </c>
      <c r="E82" s="115" t="s">
        <v>271</v>
      </c>
      <c r="F82" s="116">
        <v>10</v>
      </c>
      <c r="G82" s="117">
        <v>398.98</v>
      </c>
      <c r="H82" s="118"/>
      <c r="I82" s="115" t="s">
        <v>366</v>
      </c>
      <c r="J82" s="118" t="s">
        <v>367</v>
      </c>
      <c r="K82" s="119" t="s">
        <v>371</v>
      </c>
      <c r="L82" s="120">
        <v>44949</v>
      </c>
      <c r="M82" s="122">
        <f>G82/F82/4*2</f>
        <v>19.949000000000002</v>
      </c>
    </row>
    <row r="83" spans="1:13" ht="60" x14ac:dyDescent="0.25">
      <c r="A83" s="114" t="s">
        <v>33</v>
      </c>
      <c r="B83" s="115" t="s">
        <v>365</v>
      </c>
      <c r="C83" s="115" t="s">
        <v>372</v>
      </c>
      <c r="D83" s="115" t="s">
        <v>122</v>
      </c>
      <c r="E83" s="115" t="s">
        <v>271</v>
      </c>
      <c r="F83" s="116">
        <v>5</v>
      </c>
      <c r="G83" s="117">
        <v>199.49</v>
      </c>
      <c r="H83" s="118"/>
      <c r="I83" s="115" t="s">
        <v>366</v>
      </c>
      <c r="J83" s="118" t="s">
        <v>367</v>
      </c>
      <c r="K83" s="119" t="s">
        <v>373</v>
      </c>
      <c r="L83" s="120">
        <v>44949</v>
      </c>
      <c r="M83" s="122">
        <f>G83/F83/4*2</f>
        <v>19.949000000000002</v>
      </c>
    </row>
    <row r="84" spans="1:13" ht="75" x14ac:dyDescent="0.25">
      <c r="A84" s="114" t="s">
        <v>33</v>
      </c>
      <c r="B84" s="115" t="s">
        <v>374</v>
      </c>
      <c r="C84" s="115" t="s">
        <v>206</v>
      </c>
      <c r="D84" s="115" t="s">
        <v>375</v>
      </c>
      <c r="E84" s="115" t="s">
        <v>271</v>
      </c>
      <c r="F84" s="116">
        <v>5</v>
      </c>
      <c r="G84" s="117">
        <v>398.98</v>
      </c>
      <c r="H84" s="118"/>
      <c r="I84" s="115" t="s">
        <v>376</v>
      </c>
      <c r="J84" s="118" t="s">
        <v>377</v>
      </c>
      <c r="K84" s="119" t="s">
        <v>378</v>
      </c>
      <c r="L84" s="120">
        <v>45022</v>
      </c>
      <c r="M84" s="122">
        <f>G84/F84/4</f>
        <v>19.949000000000002</v>
      </c>
    </row>
    <row r="85" spans="1:13" ht="75" x14ac:dyDescent="0.25">
      <c r="A85" s="114" t="s">
        <v>33</v>
      </c>
      <c r="B85" s="115" t="s">
        <v>374</v>
      </c>
      <c r="C85" s="115" t="s">
        <v>118</v>
      </c>
      <c r="D85" s="115" t="s">
        <v>375</v>
      </c>
      <c r="E85" s="115" t="s">
        <v>271</v>
      </c>
      <c r="F85" s="116">
        <v>10</v>
      </c>
      <c r="G85" s="117">
        <v>797.96</v>
      </c>
      <c r="H85" s="118"/>
      <c r="I85" s="115" t="s">
        <v>376</v>
      </c>
      <c r="J85" s="118" t="s">
        <v>377</v>
      </c>
      <c r="K85" s="119" t="s">
        <v>379</v>
      </c>
      <c r="L85" s="120">
        <v>45022</v>
      </c>
      <c r="M85" s="122">
        <f>G85/F85/4</f>
        <v>19.949000000000002</v>
      </c>
    </row>
    <row r="86" spans="1:13" ht="75" x14ac:dyDescent="0.25">
      <c r="A86" s="114" t="s">
        <v>33</v>
      </c>
      <c r="B86" s="115" t="s">
        <v>374</v>
      </c>
      <c r="C86" s="115" t="s">
        <v>116</v>
      </c>
      <c r="D86" s="115" t="s">
        <v>375</v>
      </c>
      <c r="E86" s="115" t="s">
        <v>271</v>
      </c>
      <c r="F86" s="116">
        <v>10</v>
      </c>
      <c r="G86" s="117">
        <v>797.96</v>
      </c>
      <c r="H86" s="118"/>
      <c r="I86" s="115" t="s">
        <v>376</v>
      </c>
      <c r="J86" s="118" t="s">
        <v>377</v>
      </c>
      <c r="K86" s="119" t="s">
        <v>380</v>
      </c>
      <c r="L86" s="120">
        <v>45022</v>
      </c>
      <c r="M86" s="122">
        <f>G86/F86/4</f>
        <v>19.949000000000002</v>
      </c>
    </row>
    <row r="87" spans="1:13" ht="75" x14ac:dyDescent="0.25">
      <c r="A87" s="114" t="s">
        <v>33</v>
      </c>
      <c r="B87" s="115" t="s">
        <v>374</v>
      </c>
      <c r="C87" s="115" t="s">
        <v>323</v>
      </c>
      <c r="D87" s="115" t="s">
        <v>375</v>
      </c>
      <c r="E87" s="115" t="s">
        <v>271</v>
      </c>
      <c r="F87" s="116">
        <v>5</v>
      </c>
      <c r="G87" s="117">
        <v>199.49</v>
      </c>
      <c r="H87" s="118"/>
      <c r="I87" s="115" t="s">
        <v>376</v>
      </c>
      <c r="J87" s="118" t="s">
        <v>377</v>
      </c>
      <c r="K87" s="119" t="s">
        <v>381</v>
      </c>
      <c r="L87" s="120">
        <v>45022</v>
      </c>
      <c r="M87" s="122">
        <f>G87/F87/4*2</f>
        <v>19.949000000000002</v>
      </c>
    </row>
    <row r="88" spans="1:13" ht="75" x14ac:dyDescent="0.25">
      <c r="A88" s="114" t="s">
        <v>33</v>
      </c>
      <c r="B88" s="115" t="s">
        <v>374</v>
      </c>
      <c r="C88" s="115" t="s">
        <v>343</v>
      </c>
      <c r="D88" s="115" t="s">
        <v>375</v>
      </c>
      <c r="E88" s="115" t="s">
        <v>271</v>
      </c>
      <c r="F88" s="116">
        <v>10</v>
      </c>
      <c r="G88" s="117">
        <v>398.98</v>
      </c>
      <c r="H88" s="118"/>
      <c r="I88" s="115" t="s">
        <v>376</v>
      </c>
      <c r="J88" s="118" t="s">
        <v>377</v>
      </c>
      <c r="K88" s="119" t="s">
        <v>382</v>
      </c>
      <c r="L88" s="120">
        <v>45022</v>
      </c>
      <c r="M88" s="122">
        <f>G88/F88/4*2</f>
        <v>19.949000000000002</v>
      </c>
    </row>
    <row r="89" spans="1:13" ht="75" x14ac:dyDescent="0.25">
      <c r="A89" s="114" t="s">
        <v>33</v>
      </c>
      <c r="B89" s="115" t="s">
        <v>374</v>
      </c>
      <c r="C89" s="115" t="s">
        <v>383</v>
      </c>
      <c r="D89" s="115" t="s">
        <v>375</v>
      </c>
      <c r="E89" s="115" t="s">
        <v>271</v>
      </c>
      <c r="F89" s="116">
        <v>10</v>
      </c>
      <c r="G89" s="117">
        <v>398.98</v>
      </c>
      <c r="H89" s="118"/>
      <c r="I89" s="115" t="s">
        <v>376</v>
      </c>
      <c r="J89" s="118" t="s">
        <v>377</v>
      </c>
      <c r="K89" s="119" t="s">
        <v>384</v>
      </c>
      <c r="L89" s="120">
        <v>45022</v>
      </c>
      <c r="M89" s="122">
        <f>G89/F89/4*2</f>
        <v>19.949000000000002</v>
      </c>
    </row>
    <row r="90" spans="1:13" ht="75" x14ac:dyDescent="0.25">
      <c r="A90" s="114" t="s">
        <v>33</v>
      </c>
      <c r="B90" s="115" t="s">
        <v>447</v>
      </c>
      <c r="C90" s="115" t="s">
        <v>323</v>
      </c>
      <c r="D90" s="115" t="s">
        <v>144</v>
      </c>
      <c r="E90" s="115" t="s">
        <v>271</v>
      </c>
      <c r="F90" s="116">
        <v>5</v>
      </c>
      <c r="G90" s="117">
        <v>199.49</v>
      </c>
      <c r="H90" s="118"/>
      <c r="I90" s="115" t="s">
        <v>448</v>
      </c>
      <c r="J90" s="118" t="s">
        <v>449</v>
      </c>
      <c r="K90" s="119" t="s">
        <v>450</v>
      </c>
      <c r="L90" s="120">
        <v>45737</v>
      </c>
      <c r="M90" s="122">
        <f>G90/F90/4*2</f>
        <v>19.949000000000002</v>
      </c>
    </row>
    <row r="91" spans="1:13" ht="75" x14ac:dyDescent="0.25">
      <c r="A91" s="114" t="s">
        <v>33</v>
      </c>
      <c r="B91" s="115" t="s">
        <v>447</v>
      </c>
      <c r="C91" s="115" t="s">
        <v>343</v>
      </c>
      <c r="D91" s="115" t="s">
        <v>144</v>
      </c>
      <c r="E91" s="115" t="s">
        <v>271</v>
      </c>
      <c r="F91" s="116">
        <v>10</v>
      </c>
      <c r="G91" s="117">
        <v>398.98</v>
      </c>
      <c r="H91" s="118"/>
      <c r="I91" s="115" t="s">
        <v>448</v>
      </c>
      <c r="J91" s="118" t="s">
        <v>449</v>
      </c>
      <c r="K91" s="119" t="s">
        <v>451</v>
      </c>
      <c r="L91" s="120">
        <v>45737</v>
      </c>
      <c r="M91" s="122">
        <f>G91/F91/4*2</f>
        <v>19.949000000000002</v>
      </c>
    </row>
    <row r="92" spans="1:13" ht="75" x14ac:dyDescent="0.25">
      <c r="A92" s="114" t="s">
        <v>33</v>
      </c>
      <c r="B92" s="115" t="s">
        <v>447</v>
      </c>
      <c r="C92" s="115" t="s">
        <v>118</v>
      </c>
      <c r="D92" s="115" t="s">
        <v>144</v>
      </c>
      <c r="E92" s="115" t="s">
        <v>271</v>
      </c>
      <c r="F92" s="116">
        <v>10</v>
      </c>
      <c r="G92" s="117">
        <v>797.96</v>
      </c>
      <c r="H92" s="118"/>
      <c r="I92" s="115" t="s">
        <v>448</v>
      </c>
      <c r="J92" s="118" t="s">
        <v>449</v>
      </c>
      <c r="K92" s="119" t="s">
        <v>452</v>
      </c>
      <c r="L92" s="120">
        <v>45737</v>
      </c>
      <c r="M92" s="122">
        <f>G92/F92/4</f>
        <v>19.949000000000002</v>
      </c>
    </row>
    <row r="93" spans="1:13" ht="75" x14ac:dyDescent="0.25">
      <c r="A93" s="114" t="s">
        <v>33</v>
      </c>
      <c r="B93" s="115" t="s">
        <v>447</v>
      </c>
      <c r="C93" s="115" t="s">
        <v>206</v>
      </c>
      <c r="D93" s="115" t="s">
        <v>144</v>
      </c>
      <c r="E93" s="115" t="s">
        <v>271</v>
      </c>
      <c r="F93" s="116">
        <v>5</v>
      </c>
      <c r="G93" s="117">
        <v>398.98</v>
      </c>
      <c r="H93" s="118"/>
      <c r="I93" s="115" t="s">
        <v>448</v>
      </c>
      <c r="J93" s="118" t="s">
        <v>449</v>
      </c>
      <c r="K93" s="119" t="s">
        <v>453</v>
      </c>
      <c r="L93" s="120">
        <v>45737</v>
      </c>
      <c r="M93" s="122">
        <f>G93/F93/4</f>
        <v>19.949000000000002</v>
      </c>
    </row>
    <row r="94" spans="1:13" ht="75" x14ac:dyDescent="0.25">
      <c r="A94" s="114" t="s">
        <v>33</v>
      </c>
      <c r="B94" s="115" t="s">
        <v>33</v>
      </c>
      <c r="C94" s="115" t="s">
        <v>290</v>
      </c>
      <c r="D94" s="115" t="s">
        <v>156</v>
      </c>
      <c r="E94" s="115" t="s">
        <v>271</v>
      </c>
      <c r="F94" s="116">
        <v>5</v>
      </c>
      <c r="G94" s="117">
        <v>199.49</v>
      </c>
      <c r="H94" s="118"/>
      <c r="I94" s="115" t="s">
        <v>458</v>
      </c>
      <c r="J94" s="118" t="s">
        <v>459</v>
      </c>
      <c r="K94" s="119" t="s">
        <v>460</v>
      </c>
      <c r="L94" s="120">
        <v>45854</v>
      </c>
      <c r="M94" s="122">
        <f>G94/F94/4*2</f>
        <v>19.949000000000002</v>
      </c>
    </row>
    <row r="95" spans="1:13" ht="75" x14ac:dyDescent="0.25">
      <c r="A95" s="114" t="s">
        <v>33</v>
      </c>
      <c r="B95" s="115" t="s">
        <v>33</v>
      </c>
      <c r="C95" s="115" t="s">
        <v>76</v>
      </c>
      <c r="D95" s="115" t="s">
        <v>156</v>
      </c>
      <c r="E95" s="115" t="s">
        <v>271</v>
      </c>
      <c r="F95" s="116">
        <v>5</v>
      </c>
      <c r="G95" s="117">
        <v>398.98</v>
      </c>
      <c r="H95" s="118"/>
      <c r="I95" s="115" t="s">
        <v>458</v>
      </c>
      <c r="J95" s="118" t="s">
        <v>459</v>
      </c>
      <c r="K95" s="119" t="s">
        <v>461</v>
      </c>
      <c r="L95" s="120">
        <v>45854</v>
      </c>
      <c r="M95" s="122">
        <f>G95/F95/4</f>
        <v>19.949000000000002</v>
      </c>
    </row>
    <row r="96" spans="1:13" ht="60" x14ac:dyDescent="0.25">
      <c r="A96" s="114" t="s">
        <v>33</v>
      </c>
      <c r="B96" s="115" t="s">
        <v>447</v>
      </c>
      <c r="C96" s="115" t="s">
        <v>323</v>
      </c>
      <c r="D96" s="115" t="s">
        <v>234</v>
      </c>
      <c r="E96" s="115" t="s">
        <v>271</v>
      </c>
      <c r="F96" s="116">
        <v>5</v>
      </c>
      <c r="G96" s="117">
        <v>199.49</v>
      </c>
      <c r="H96" s="118"/>
      <c r="I96" s="115" t="s">
        <v>448</v>
      </c>
      <c r="J96" s="118" t="s">
        <v>463</v>
      </c>
      <c r="K96" s="119" t="s">
        <v>464</v>
      </c>
      <c r="L96" s="120">
        <v>45924</v>
      </c>
      <c r="M96" s="122">
        <f>G96/F96/4*2</f>
        <v>19.949000000000002</v>
      </c>
    </row>
    <row r="97" spans="1:13" ht="60" x14ac:dyDescent="0.25">
      <c r="A97" s="114" t="s">
        <v>33</v>
      </c>
      <c r="B97" s="115" t="s">
        <v>447</v>
      </c>
      <c r="C97" s="115" t="s">
        <v>206</v>
      </c>
      <c r="D97" s="115" t="s">
        <v>234</v>
      </c>
      <c r="E97" s="115" t="s">
        <v>271</v>
      </c>
      <c r="F97" s="116">
        <v>5</v>
      </c>
      <c r="G97" s="117">
        <v>398.98</v>
      </c>
      <c r="H97" s="118"/>
      <c r="I97" s="115" t="s">
        <v>448</v>
      </c>
      <c r="J97" s="118" t="s">
        <v>463</v>
      </c>
      <c r="K97" s="119" t="s">
        <v>465</v>
      </c>
      <c r="L97" s="120">
        <v>45924</v>
      </c>
      <c r="M97" s="122">
        <f>G97/F97/4</f>
        <v>19.949000000000002</v>
      </c>
    </row>
    <row r="98" spans="1:13" ht="75" x14ac:dyDescent="0.25">
      <c r="A98" s="114" t="s">
        <v>33</v>
      </c>
      <c r="B98" s="115" t="s">
        <v>466</v>
      </c>
      <c r="C98" s="115" t="s">
        <v>323</v>
      </c>
      <c r="D98" s="115" t="s">
        <v>375</v>
      </c>
      <c r="E98" s="115" t="s">
        <v>271</v>
      </c>
      <c r="F98" s="116">
        <v>5</v>
      </c>
      <c r="G98" s="117">
        <v>199.49</v>
      </c>
      <c r="H98" s="118"/>
      <c r="I98" s="115" t="s">
        <v>467</v>
      </c>
      <c r="J98" s="118" t="s">
        <v>468</v>
      </c>
      <c r="K98" s="119" t="s">
        <v>381</v>
      </c>
      <c r="L98" s="120">
        <v>45925</v>
      </c>
      <c r="M98" s="122">
        <f>G98/F98/4*2</f>
        <v>19.949000000000002</v>
      </c>
    </row>
    <row r="99" spans="1:13" ht="75" x14ac:dyDescent="0.25">
      <c r="A99" s="114" t="s">
        <v>33</v>
      </c>
      <c r="B99" s="115" t="s">
        <v>466</v>
      </c>
      <c r="C99" s="115" t="s">
        <v>206</v>
      </c>
      <c r="D99" s="115" t="s">
        <v>375</v>
      </c>
      <c r="E99" s="115" t="s">
        <v>271</v>
      </c>
      <c r="F99" s="116">
        <v>5</v>
      </c>
      <c r="G99" s="117">
        <v>398.98</v>
      </c>
      <c r="H99" s="118"/>
      <c r="I99" s="115" t="s">
        <v>467</v>
      </c>
      <c r="J99" s="118" t="s">
        <v>468</v>
      </c>
      <c r="K99" s="119" t="s">
        <v>378</v>
      </c>
      <c r="L99" s="120">
        <v>45925</v>
      </c>
      <c r="M99" s="122">
        <f>G99/F99/4</f>
        <v>19.949000000000002</v>
      </c>
    </row>
    <row r="100" spans="1:13" ht="75" x14ac:dyDescent="0.25">
      <c r="A100" s="114" t="s">
        <v>33</v>
      </c>
      <c r="B100" s="115" t="s">
        <v>466</v>
      </c>
      <c r="C100" s="115" t="s">
        <v>343</v>
      </c>
      <c r="D100" s="115" t="s">
        <v>375</v>
      </c>
      <c r="E100" s="115" t="s">
        <v>271</v>
      </c>
      <c r="F100" s="116">
        <v>10</v>
      </c>
      <c r="G100" s="117">
        <v>398.98</v>
      </c>
      <c r="H100" s="118"/>
      <c r="I100" s="115" t="s">
        <v>467</v>
      </c>
      <c r="J100" s="118" t="s">
        <v>468</v>
      </c>
      <c r="K100" s="119" t="s">
        <v>382</v>
      </c>
      <c r="L100" s="120">
        <v>45925</v>
      </c>
      <c r="M100" s="122">
        <f>G100/F100/4*2</f>
        <v>19.949000000000002</v>
      </c>
    </row>
    <row r="101" spans="1:13" ht="75" x14ac:dyDescent="0.25">
      <c r="A101" s="114" t="s">
        <v>33</v>
      </c>
      <c r="B101" s="115" t="s">
        <v>466</v>
      </c>
      <c r="C101" s="115" t="s">
        <v>118</v>
      </c>
      <c r="D101" s="115" t="s">
        <v>375</v>
      </c>
      <c r="E101" s="115" t="s">
        <v>271</v>
      </c>
      <c r="F101" s="116">
        <v>10</v>
      </c>
      <c r="G101" s="117">
        <v>797.96</v>
      </c>
      <c r="H101" s="118"/>
      <c r="I101" s="115" t="s">
        <v>467</v>
      </c>
      <c r="J101" s="118" t="s">
        <v>468</v>
      </c>
      <c r="K101" s="119" t="s">
        <v>379</v>
      </c>
      <c r="L101" s="120">
        <v>45925</v>
      </c>
      <c r="M101" s="122">
        <f>G101/F101/4</f>
        <v>19.949000000000002</v>
      </c>
    </row>
    <row r="102" spans="1:13" ht="60" x14ac:dyDescent="0.25">
      <c r="A102" s="114" t="s">
        <v>33</v>
      </c>
      <c r="B102" s="115" t="s">
        <v>476</v>
      </c>
      <c r="C102" s="115" t="s">
        <v>323</v>
      </c>
      <c r="D102" s="115" t="s">
        <v>339</v>
      </c>
      <c r="E102" s="115" t="s">
        <v>271</v>
      </c>
      <c r="F102" s="116">
        <v>5</v>
      </c>
      <c r="G102" s="117">
        <v>199.49</v>
      </c>
      <c r="H102" s="118"/>
      <c r="I102" s="115" t="s">
        <v>340</v>
      </c>
      <c r="J102" s="118" t="s">
        <v>478</v>
      </c>
      <c r="K102" s="119" t="s">
        <v>347</v>
      </c>
      <c r="L102" s="120">
        <v>46120</v>
      </c>
      <c r="M102" s="122">
        <f>G102/F102/4*2</f>
        <v>19.949000000000002</v>
      </c>
    </row>
    <row r="103" spans="1:13" ht="60" x14ac:dyDescent="0.25">
      <c r="A103" s="114" t="s">
        <v>33</v>
      </c>
      <c r="B103" s="115" t="s">
        <v>476</v>
      </c>
      <c r="C103" s="115" t="s">
        <v>206</v>
      </c>
      <c r="D103" s="115" t="s">
        <v>339</v>
      </c>
      <c r="E103" s="115" t="s">
        <v>271</v>
      </c>
      <c r="F103" s="116">
        <v>5</v>
      </c>
      <c r="G103" s="117">
        <v>398.98</v>
      </c>
      <c r="H103" s="118"/>
      <c r="I103" s="115" t="s">
        <v>340</v>
      </c>
      <c r="J103" s="118" t="s">
        <v>478</v>
      </c>
      <c r="K103" s="119" t="s">
        <v>355</v>
      </c>
      <c r="L103" s="120">
        <v>46120</v>
      </c>
      <c r="M103" s="122">
        <f>G103/F103/4</f>
        <v>19.949000000000002</v>
      </c>
    </row>
    <row r="104" spans="1:13" ht="60" x14ac:dyDescent="0.25">
      <c r="A104" s="114" t="s">
        <v>33</v>
      </c>
      <c r="B104" s="115" t="s">
        <v>476</v>
      </c>
      <c r="C104" s="115" t="s">
        <v>338</v>
      </c>
      <c r="D104" s="115" t="s">
        <v>339</v>
      </c>
      <c r="E104" s="115" t="s">
        <v>271</v>
      </c>
      <c r="F104" s="116">
        <v>10</v>
      </c>
      <c r="G104" s="117">
        <v>398.98</v>
      </c>
      <c r="H104" s="118"/>
      <c r="I104" s="115" t="s">
        <v>340</v>
      </c>
      <c r="J104" s="118" t="s">
        <v>478</v>
      </c>
      <c r="K104" s="119" t="s">
        <v>342</v>
      </c>
      <c r="L104" s="120">
        <v>46120</v>
      </c>
      <c r="M104" s="122">
        <f>G104/F104/4*2</f>
        <v>19.949000000000002</v>
      </c>
    </row>
    <row r="105" spans="1:13" ht="60" x14ac:dyDescent="0.25">
      <c r="A105" s="114" t="s">
        <v>33</v>
      </c>
      <c r="B105" s="115" t="s">
        <v>476</v>
      </c>
      <c r="C105" s="115" t="s">
        <v>118</v>
      </c>
      <c r="D105" s="115" t="s">
        <v>339</v>
      </c>
      <c r="E105" s="115" t="s">
        <v>271</v>
      </c>
      <c r="F105" s="116">
        <v>10</v>
      </c>
      <c r="G105" s="117">
        <v>797.96</v>
      </c>
      <c r="H105" s="118"/>
      <c r="I105" s="115" t="s">
        <v>340</v>
      </c>
      <c r="J105" s="118" t="s">
        <v>478</v>
      </c>
      <c r="K105" s="119" t="s">
        <v>352</v>
      </c>
      <c r="L105" s="120">
        <v>46120</v>
      </c>
      <c r="M105" s="122">
        <f>G105/F105/4</f>
        <v>19.949000000000002</v>
      </c>
    </row>
    <row r="106" spans="1:13" ht="60" x14ac:dyDescent="0.25">
      <c r="A106" s="114" t="s">
        <v>33</v>
      </c>
      <c r="B106" s="115" t="s">
        <v>476</v>
      </c>
      <c r="C106" s="115" t="s">
        <v>345</v>
      </c>
      <c r="D106" s="115" t="s">
        <v>339</v>
      </c>
      <c r="E106" s="115" t="s">
        <v>271</v>
      </c>
      <c r="F106" s="116">
        <v>5</v>
      </c>
      <c r="G106" s="117">
        <v>199.49</v>
      </c>
      <c r="H106" s="118"/>
      <c r="I106" s="115" t="s">
        <v>340</v>
      </c>
      <c r="J106" s="118" t="s">
        <v>478</v>
      </c>
      <c r="K106" s="119" t="s">
        <v>359</v>
      </c>
      <c r="L106" s="120">
        <v>46120</v>
      </c>
      <c r="M106" s="122">
        <f>G106/F106/4*2</f>
        <v>19.949000000000002</v>
      </c>
    </row>
    <row r="107" spans="1:13" ht="60" x14ac:dyDescent="0.25">
      <c r="A107" s="114" t="s">
        <v>33</v>
      </c>
      <c r="B107" s="115" t="s">
        <v>476</v>
      </c>
      <c r="C107" s="115" t="s">
        <v>111</v>
      </c>
      <c r="D107" s="115" t="s">
        <v>339</v>
      </c>
      <c r="E107" s="115" t="s">
        <v>271</v>
      </c>
      <c r="F107" s="116">
        <v>5</v>
      </c>
      <c r="G107" s="117">
        <v>398.98</v>
      </c>
      <c r="H107" s="118"/>
      <c r="I107" s="115" t="s">
        <v>340</v>
      </c>
      <c r="J107" s="118" t="s">
        <v>478</v>
      </c>
      <c r="K107" s="119" t="s">
        <v>354</v>
      </c>
      <c r="L107" s="120">
        <v>46120</v>
      </c>
      <c r="M107" s="122">
        <f>G107/F107/4</f>
        <v>19.949000000000002</v>
      </c>
    </row>
    <row r="108" spans="1:13" ht="60" x14ac:dyDescent="0.25">
      <c r="A108" s="114" t="s">
        <v>33</v>
      </c>
      <c r="B108" s="115" t="s">
        <v>476</v>
      </c>
      <c r="C108" s="115" t="s">
        <v>343</v>
      </c>
      <c r="D108" s="115" t="s">
        <v>339</v>
      </c>
      <c r="E108" s="115" t="s">
        <v>271</v>
      </c>
      <c r="F108" s="116">
        <v>10</v>
      </c>
      <c r="G108" s="117">
        <v>398.98</v>
      </c>
      <c r="H108" s="118"/>
      <c r="I108" s="115" t="s">
        <v>340</v>
      </c>
      <c r="J108" s="118" t="s">
        <v>478</v>
      </c>
      <c r="K108" s="119" t="s">
        <v>344</v>
      </c>
      <c r="L108" s="120">
        <v>46120</v>
      </c>
      <c r="M108" s="122">
        <f>G108/F108/4*2</f>
        <v>19.949000000000002</v>
      </c>
    </row>
    <row r="109" spans="1:13" ht="60" x14ac:dyDescent="0.25">
      <c r="A109" s="114" t="s">
        <v>33</v>
      </c>
      <c r="B109" s="115" t="s">
        <v>476</v>
      </c>
      <c r="C109" s="115" t="s">
        <v>118</v>
      </c>
      <c r="D109" s="115" t="s">
        <v>339</v>
      </c>
      <c r="E109" s="115" t="s">
        <v>271</v>
      </c>
      <c r="F109" s="116">
        <v>10</v>
      </c>
      <c r="G109" s="117">
        <v>797.96</v>
      </c>
      <c r="H109" s="118"/>
      <c r="I109" s="115" t="s">
        <v>340</v>
      </c>
      <c r="J109" s="118" t="s">
        <v>478</v>
      </c>
      <c r="K109" s="119" t="s">
        <v>353</v>
      </c>
      <c r="L109" s="120">
        <v>46120</v>
      </c>
      <c r="M109" s="122">
        <f>G109/F109/4</f>
        <v>19.949000000000002</v>
      </c>
    </row>
    <row r="110" spans="1:13" ht="60" x14ac:dyDescent="0.25">
      <c r="A110" s="114" t="s">
        <v>33</v>
      </c>
      <c r="B110" s="115" t="s">
        <v>476</v>
      </c>
      <c r="C110" s="115" t="s">
        <v>323</v>
      </c>
      <c r="D110" s="115" t="s">
        <v>339</v>
      </c>
      <c r="E110" s="115" t="s">
        <v>271</v>
      </c>
      <c r="F110" s="116">
        <v>5</v>
      </c>
      <c r="G110" s="117">
        <v>199.49</v>
      </c>
      <c r="H110" s="118"/>
      <c r="I110" s="115" t="s">
        <v>340</v>
      </c>
      <c r="J110" s="118" t="s">
        <v>478</v>
      </c>
      <c r="K110" s="119" t="s">
        <v>346</v>
      </c>
      <c r="L110" s="120">
        <v>46120</v>
      </c>
      <c r="M110" s="122">
        <f>G110/F110/4*2</f>
        <v>19.949000000000002</v>
      </c>
    </row>
    <row r="111" spans="1:13" ht="60" x14ac:dyDescent="0.25">
      <c r="A111" s="114" t="s">
        <v>33</v>
      </c>
      <c r="B111" s="115" t="s">
        <v>476</v>
      </c>
      <c r="C111" s="115" t="s">
        <v>111</v>
      </c>
      <c r="D111" s="115" t="s">
        <v>339</v>
      </c>
      <c r="E111" s="115" t="s">
        <v>271</v>
      </c>
      <c r="F111" s="116">
        <v>5</v>
      </c>
      <c r="G111" s="117">
        <v>398.98</v>
      </c>
      <c r="H111" s="118"/>
      <c r="I111" s="115" t="s">
        <v>340</v>
      </c>
      <c r="J111" s="118" t="s">
        <v>478</v>
      </c>
      <c r="K111" s="119" t="s">
        <v>363</v>
      </c>
      <c r="L111" s="120">
        <v>46120</v>
      </c>
      <c r="M111" s="122">
        <f>G111/F111/4</f>
        <v>19.949000000000002</v>
      </c>
    </row>
    <row r="112" spans="1:13" ht="60" x14ac:dyDescent="0.25">
      <c r="A112" s="114" t="s">
        <v>33</v>
      </c>
      <c r="B112" s="115" t="s">
        <v>476</v>
      </c>
      <c r="C112" s="115" t="s">
        <v>343</v>
      </c>
      <c r="D112" s="115" t="s">
        <v>339</v>
      </c>
      <c r="E112" s="115" t="s">
        <v>271</v>
      </c>
      <c r="F112" s="116">
        <v>10</v>
      </c>
      <c r="G112" s="117">
        <v>398.98</v>
      </c>
      <c r="H112" s="118"/>
      <c r="I112" s="115" t="s">
        <v>340</v>
      </c>
      <c r="J112" s="118" t="s">
        <v>478</v>
      </c>
      <c r="K112" s="119" t="s">
        <v>361</v>
      </c>
      <c r="L112" s="120">
        <v>46120</v>
      </c>
      <c r="M112" s="122">
        <f>G112/F112/4*2</f>
        <v>19.949000000000002</v>
      </c>
    </row>
    <row r="113" spans="1:13" ht="60" x14ac:dyDescent="0.25">
      <c r="A113" s="114" t="s">
        <v>33</v>
      </c>
      <c r="B113" s="115" t="s">
        <v>476</v>
      </c>
      <c r="C113" s="115" t="s">
        <v>118</v>
      </c>
      <c r="D113" s="115" t="s">
        <v>339</v>
      </c>
      <c r="E113" s="115" t="s">
        <v>271</v>
      </c>
      <c r="F113" s="116">
        <v>10</v>
      </c>
      <c r="G113" s="117">
        <v>797.96</v>
      </c>
      <c r="H113" s="118"/>
      <c r="I113" s="115" t="s">
        <v>340</v>
      </c>
      <c r="J113" s="118" t="s">
        <v>478</v>
      </c>
      <c r="K113" s="119" t="s">
        <v>364</v>
      </c>
      <c r="L113" s="120">
        <v>46120</v>
      </c>
      <c r="M113" s="122">
        <f>G113/F113/4</f>
        <v>19.949000000000002</v>
      </c>
    </row>
    <row r="114" spans="1:13" ht="45" x14ac:dyDescent="0.25">
      <c r="A114" s="114" t="s">
        <v>33</v>
      </c>
      <c r="B114" s="115" t="s">
        <v>277</v>
      </c>
      <c r="C114" s="115" t="s">
        <v>282</v>
      </c>
      <c r="D114" s="115" t="s">
        <v>279</v>
      </c>
      <c r="E114" s="115" t="s">
        <v>271</v>
      </c>
      <c r="F114" s="116">
        <v>6</v>
      </c>
      <c r="G114" s="117">
        <v>478.78</v>
      </c>
      <c r="H114" s="118"/>
      <c r="I114" s="115" t="s">
        <v>280</v>
      </c>
      <c r="J114" s="118" t="s">
        <v>273</v>
      </c>
      <c r="K114" s="119" t="s">
        <v>283</v>
      </c>
      <c r="L114" s="120">
        <v>44320</v>
      </c>
      <c r="M114" s="122">
        <f>G114/F114/4</f>
        <v>19.949166666666667</v>
      </c>
    </row>
    <row r="115" spans="1:13" ht="45" x14ac:dyDescent="0.25">
      <c r="A115" s="114" t="s">
        <v>33</v>
      </c>
      <c r="B115" s="115" t="s">
        <v>277</v>
      </c>
      <c r="C115" s="115" t="s">
        <v>131</v>
      </c>
      <c r="D115" s="115" t="s">
        <v>279</v>
      </c>
      <c r="E115" s="115" t="s">
        <v>271</v>
      </c>
      <c r="F115" s="116">
        <v>3</v>
      </c>
      <c r="G115" s="117">
        <v>239.39</v>
      </c>
      <c r="H115" s="118"/>
      <c r="I115" s="115" t="s">
        <v>280</v>
      </c>
      <c r="J115" s="118" t="s">
        <v>273</v>
      </c>
      <c r="K115" s="119" t="s">
        <v>284</v>
      </c>
      <c r="L115" s="120">
        <v>44320</v>
      </c>
      <c r="M115" s="122">
        <f>G115/F115/4</f>
        <v>19.949166666666667</v>
      </c>
    </row>
    <row r="116" spans="1:13" ht="60" x14ac:dyDescent="0.25">
      <c r="A116" s="114" t="s">
        <v>33</v>
      </c>
      <c r="B116" s="115" t="s">
        <v>337</v>
      </c>
      <c r="C116" s="115" t="s">
        <v>356</v>
      </c>
      <c r="D116" s="115" t="s">
        <v>339</v>
      </c>
      <c r="E116" s="115" t="s">
        <v>271</v>
      </c>
      <c r="F116" s="116">
        <v>3</v>
      </c>
      <c r="G116" s="117">
        <v>239.39</v>
      </c>
      <c r="H116" s="118"/>
      <c r="I116" s="115" t="s">
        <v>340</v>
      </c>
      <c r="J116" s="118" t="s">
        <v>341</v>
      </c>
      <c r="K116" s="119" t="s">
        <v>357</v>
      </c>
      <c r="L116" s="120">
        <v>44907</v>
      </c>
      <c r="M116" s="122">
        <f>G116/F116/4</f>
        <v>19.949166666666667</v>
      </c>
    </row>
    <row r="117" spans="1:13" ht="60" x14ac:dyDescent="0.25">
      <c r="A117" s="114" t="s">
        <v>33</v>
      </c>
      <c r="B117" s="115" t="s">
        <v>337</v>
      </c>
      <c r="C117" s="115" t="s">
        <v>356</v>
      </c>
      <c r="D117" s="115" t="s">
        <v>339</v>
      </c>
      <c r="E117" s="115" t="s">
        <v>271</v>
      </c>
      <c r="F117" s="116">
        <v>3</v>
      </c>
      <c r="G117" s="117">
        <v>239.39</v>
      </c>
      <c r="H117" s="118"/>
      <c r="I117" s="115" t="s">
        <v>340</v>
      </c>
      <c r="J117" s="118" t="s">
        <v>341</v>
      </c>
      <c r="K117" s="119" t="s">
        <v>358</v>
      </c>
      <c r="L117" s="120">
        <v>44907</v>
      </c>
      <c r="M117" s="122">
        <f>G117/F117/4</f>
        <v>19.949166666666667</v>
      </c>
    </row>
    <row r="118" spans="1:13" ht="60" x14ac:dyDescent="0.25">
      <c r="A118" s="114" t="s">
        <v>33</v>
      </c>
      <c r="B118" s="115" t="s">
        <v>337</v>
      </c>
      <c r="C118" s="115" t="s">
        <v>356</v>
      </c>
      <c r="D118" s="115" t="s">
        <v>339</v>
      </c>
      <c r="E118" s="115" t="s">
        <v>271</v>
      </c>
      <c r="F118" s="116">
        <v>3</v>
      </c>
      <c r="G118" s="117">
        <v>239.39</v>
      </c>
      <c r="H118" s="118"/>
      <c r="I118" s="115" t="s">
        <v>340</v>
      </c>
      <c r="J118" s="118" t="s">
        <v>341</v>
      </c>
      <c r="K118" s="119" t="s">
        <v>362</v>
      </c>
      <c r="L118" s="120">
        <v>44907</v>
      </c>
      <c r="M118" s="122">
        <f>G118/F118/4</f>
        <v>19.949166666666667</v>
      </c>
    </row>
    <row r="119" spans="1:13" ht="60" x14ac:dyDescent="0.25">
      <c r="A119" s="114" t="s">
        <v>33</v>
      </c>
      <c r="B119" s="115" t="s">
        <v>476</v>
      </c>
      <c r="C119" s="115" t="s">
        <v>479</v>
      </c>
      <c r="D119" s="115" t="s">
        <v>339</v>
      </c>
      <c r="E119" s="115" t="s">
        <v>271</v>
      </c>
      <c r="F119" s="116">
        <v>3</v>
      </c>
      <c r="G119" s="117">
        <v>239.39</v>
      </c>
      <c r="H119" s="118"/>
      <c r="I119" s="115" t="s">
        <v>340</v>
      </c>
      <c r="J119" s="118" t="s">
        <v>478</v>
      </c>
      <c r="K119" s="119" t="s">
        <v>358</v>
      </c>
      <c r="L119" s="120">
        <v>46120</v>
      </c>
      <c r="M119" s="122">
        <f>G119/F119/4</f>
        <v>19.949166666666667</v>
      </c>
    </row>
    <row r="120" spans="1:13" ht="60" x14ac:dyDescent="0.25">
      <c r="A120" s="114" t="s">
        <v>33</v>
      </c>
      <c r="B120" s="115" t="s">
        <v>476</v>
      </c>
      <c r="C120" s="115" t="s">
        <v>479</v>
      </c>
      <c r="D120" s="115" t="s">
        <v>339</v>
      </c>
      <c r="E120" s="115" t="s">
        <v>271</v>
      </c>
      <c r="F120" s="116">
        <v>3</v>
      </c>
      <c r="G120" s="117">
        <v>239.39</v>
      </c>
      <c r="H120" s="118"/>
      <c r="I120" s="115" t="s">
        <v>340</v>
      </c>
      <c r="J120" s="118" t="s">
        <v>478</v>
      </c>
      <c r="K120" s="119" t="s">
        <v>357</v>
      </c>
      <c r="L120" s="120">
        <v>46120</v>
      </c>
      <c r="M120" s="122">
        <f>G120/F120/4</f>
        <v>19.949166666666667</v>
      </c>
    </row>
    <row r="121" spans="1:13" ht="60" x14ac:dyDescent="0.25">
      <c r="A121" s="114" t="s">
        <v>33</v>
      </c>
      <c r="B121" s="115" t="s">
        <v>476</v>
      </c>
      <c r="C121" s="115" t="s">
        <v>479</v>
      </c>
      <c r="D121" s="115" t="s">
        <v>339</v>
      </c>
      <c r="E121" s="115" t="s">
        <v>271</v>
      </c>
      <c r="F121" s="116">
        <v>3</v>
      </c>
      <c r="G121" s="117">
        <v>239.39</v>
      </c>
      <c r="H121" s="118"/>
      <c r="I121" s="115" t="s">
        <v>340</v>
      </c>
      <c r="J121" s="118" t="s">
        <v>478</v>
      </c>
      <c r="K121" s="119" t="s">
        <v>362</v>
      </c>
      <c r="L121" s="120">
        <v>46120</v>
      </c>
      <c r="M121" s="122">
        <f>G121/F121/4</f>
        <v>19.949166666666667</v>
      </c>
    </row>
    <row r="122" spans="1:13" ht="90" x14ac:dyDescent="0.25">
      <c r="A122" s="114" t="s">
        <v>33</v>
      </c>
      <c r="B122" s="115" t="s">
        <v>397</v>
      </c>
      <c r="C122" s="115" t="s">
        <v>398</v>
      </c>
      <c r="D122" s="115" t="s">
        <v>164</v>
      </c>
      <c r="E122" s="115" t="s">
        <v>271</v>
      </c>
      <c r="F122" s="116">
        <v>10</v>
      </c>
      <c r="G122" s="117">
        <v>805.11</v>
      </c>
      <c r="H122" s="118"/>
      <c r="I122" s="115" t="s">
        <v>399</v>
      </c>
      <c r="J122" s="118" t="s">
        <v>474</v>
      </c>
      <c r="K122" s="119" t="s">
        <v>401</v>
      </c>
      <c r="L122" s="120">
        <v>45944</v>
      </c>
      <c r="M122" s="122">
        <f>G122/F122/4</f>
        <v>20.127749999999999</v>
      </c>
    </row>
    <row r="123" spans="1:13" ht="90" x14ac:dyDescent="0.25">
      <c r="A123" s="114" t="s">
        <v>33</v>
      </c>
      <c r="B123" s="115" t="s">
        <v>397</v>
      </c>
      <c r="C123" s="115" t="s">
        <v>68</v>
      </c>
      <c r="D123" s="115" t="s">
        <v>164</v>
      </c>
      <c r="E123" s="115" t="s">
        <v>271</v>
      </c>
      <c r="F123" s="116">
        <v>10</v>
      </c>
      <c r="G123" s="117">
        <v>805.11</v>
      </c>
      <c r="H123" s="118"/>
      <c r="I123" s="115" t="s">
        <v>402</v>
      </c>
      <c r="J123" s="118" t="s">
        <v>474</v>
      </c>
      <c r="K123" s="119" t="s">
        <v>401</v>
      </c>
      <c r="L123" s="120">
        <v>45944</v>
      </c>
      <c r="M123" s="122">
        <f>G123/F123/4</f>
        <v>20.127749999999999</v>
      </c>
    </row>
    <row r="124" spans="1:13" ht="90" x14ac:dyDescent="0.25">
      <c r="A124" s="114" t="s">
        <v>33</v>
      </c>
      <c r="B124" s="115" t="s">
        <v>397</v>
      </c>
      <c r="C124" s="115" t="s">
        <v>437</v>
      </c>
      <c r="D124" s="115" t="s">
        <v>164</v>
      </c>
      <c r="E124" s="115" t="s">
        <v>271</v>
      </c>
      <c r="F124" s="116">
        <v>10</v>
      </c>
      <c r="G124" s="117">
        <v>410.72</v>
      </c>
      <c r="H124" s="118"/>
      <c r="I124" s="115" t="s">
        <v>402</v>
      </c>
      <c r="J124" s="118" t="s">
        <v>462</v>
      </c>
      <c r="K124" s="119" t="s">
        <v>438</v>
      </c>
      <c r="L124" s="120">
        <v>45881</v>
      </c>
      <c r="M124" s="122">
        <f>G124/F124/4*2</f>
        <v>20.536000000000001</v>
      </c>
    </row>
    <row r="125" spans="1:13" ht="90" x14ac:dyDescent="0.25">
      <c r="A125" s="114" t="s">
        <v>33</v>
      </c>
      <c r="B125" s="115" t="s">
        <v>397</v>
      </c>
      <c r="C125" s="115" t="s">
        <v>184</v>
      </c>
      <c r="D125" s="115" t="s">
        <v>164</v>
      </c>
      <c r="E125" s="115" t="s">
        <v>271</v>
      </c>
      <c r="F125" s="116">
        <v>5</v>
      </c>
      <c r="G125" s="117">
        <v>410.72</v>
      </c>
      <c r="H125" s="118"/>
      <c r="I125" s="115" t="s">
        <v>402</v>
      </c>
      <c r="J125" s="118" t="s">
        <v>462</v>
      </c>
      <c r="K125" s="119" t="s">
        <v>439</v>
      </c>
      <c r="L125" s="120">
        <v>45881</v>
      </c>
      <c r="M125" s="122">
        <f>G125/F125/4</f>
        <v>20.536000000000001</v>
      </c>
    </row>
    <row r="126" spans="1:13" ht="90" x14ac:dyDescent="0.25">
      <c r="A126" s="114" t="s">
        <v>33</v>
      </c>
      <c r="B126" s="115" t="s">
        <v>397</v>
      </c>
      <c r="C126" s="115" t="s">
        <v>434</v>
      </c>
      <c r="D126" s="115" t="s">
        <v>164</v>
      </c>
      <c r="E126" s="115" t="s">
        <v>271</v>
      </c>
      <c r="F126" s="116">
        <v>5</v>
      </c>
      <c r="G126" s="117">
        <v>205.37</v>
      </c>
      <c r="H126" s="118"/>
      <c r="I126" s="115" t="s">
        <v>402</v>
      </c>
      <c r="J126" s="118" t="s">
        <v>462</v>
      </c>
      <c r="K126" s="119" t="s">
        <v>436</v>
      </c>
      <c r="L126" s="120">
        <v>45881</v>
      </c>
      <c r="M126" s="122">
        <f>G126/F126/4*2</f>
        <v>20.536999999999999</v>
      </c>
    </row>
    <row r="127" spans="1:13" ht="60" x14ac:dyDescent="0.25">
      <c r="A127" s="114" t="s">
        <v>33</v>
      </c>
      <c r="B127" s="115" t="s">
        <v>365</v>
      </c>
      <c r="C127" s="115" t="s">
        <v>372</v>
      </c>
      <c r="D127" s="115" t="s">
        <v>122</v>
      </c>
      <c r="E127" s="115" t="s">
        <v>271</v>
      </c>
      <c r="F127" s="116">
        <v>5</v>
      </c>
      <c r="G127" s="117">
        <v>207.03</v>
      </c>
      <c r="H127" s="118"/>
      <c r="I127" s="115" t="s">
        <v>366</v>
      </c>
      <c r="J127" s="118" t="s">
        <v>456</v>
      </c>
      <c r="K127" s="119" t="s">
        <v>373</v>
      </c>
      <c r="L127" s="120">
        <v>45806</v>
      </c>
      <c r="M127" s="122">
        <f>G127/F127/4*2</f>
        <v>20.702999999999999</v>
      </c>
    </row>
    <row r="128" spans="1:13" ht="60" x14ac:dyDescent="0.25">
      <c r="A128" s="114" t="s">
        <v>33</v>
      </c>
      <c r="B128" s="115" t="s">
        <v>476</v>
      </c>
      <c r="C128" s="115" t="s">
        <v>323</v>
      </c>
      <c r="D128" s="115" t="s">
        <v>339</v>
      </c>
      <c r="E128" s="115" t="s">
        <v>271</v>
      </c>
      <c r="F128" s="116">
        <v>5</v>
      </c>
      <c r="G128" s="117">
        <v>207.47</v>
      </c>
      <c r="H128" s="118"/>
      <c r="I128" s="115" t="s">
        <v>340</v>
      </c>
      <c r="J128" s="118" t="s">
        <v>484</v>
      </c>
      <c r="K128" s="119" t="s">
        <v>347</v>
      </c>
      <c r="L128" s="120">
        <v>46182</v>
      </c>
      <c r="M128" s="122">
        <f>G128/F128/4*2</f>
        <v>20.747</v>
      </c>
    </row>
    <row r="129" spans="1:13" ht="60" x14ac:dyDescent="0.25">
      <c r="A129" s="114" t="s">
        <v>33</v>
      </c>
      <c r="B129" s="115" t="s">
        <v>476</v>
      </c>
      <c r="C129" s="115" t="s">
        <v>111</v>
      </c>
      <c r="D129" s="115" t="s">
        <v>339</v>
      </c>
      <c r="E129" s="115" t="s">
        <v>271</v>
      </c>
      <c r="F129" s="116">
        <v>5</v>
      </c>
      <c r="G129" s="117">
        <v>414.94</v>
      </c>
      <c r="H129" s="118"/>
      <c r="I129" s="115" t="s">
        <v>340</v>
      </c>
      <c r="J129" s="118" t="s">
        <v>484</v>
      </c>
      <c r="K129" s="119" t="s">
        <v>363</v>
      </c>
      <c r="L129" s="120">
        <v>46182</v>
      </c>
      <c r="M129" s="122">
        <f>G129/F129/4</f>
        <v>20.747</v>
      </c>
    </row>
    <row r="130" spans="1:13" ht="60" x14ac:dyDescent="0.25">
      <c r="A130" s="114" t="s">
        <v>33</v>
      </c>
      <c r="B130" s="115" t="s">
        <v>476</v>
      </c>
      <c r="C130" s="115" t="s">
        <v>111</v>
      </c>
      <c r="D130" s="115" t="s">
        <v>339</v>
      </c>
      <c r="E130" s="115" t="s">
        <v>271</v>
      </c>
      <c r="F130" s="116">
        <v>5</v>
      </c>
      <c r="G130" s="117">
        <v>414.94</v>
      </c>
      <c r="H130" s="118"/>
      <c r="I130" s="115" t="s">
        <v>340</v>
      </c>
      <c r="J130" s="118" t="s">
        <v>484</v>
      </c>
      <c r="K130" s="119" t="s">
        <v>354</v>
      </c>
      <c r="L130" s="120">
        <v>46182</v>
      </c>
      <c r="M130" s="122">
        <f>G130/F130/4</f>
        <v>20.747</v>
      </c>
    </row>
    <row r="131" spans="1:13" ht="60" x14ac:dyDescent="0.25">
      <c r="A131" s="114" t="s">
        <v>33</v>
      </c>
      <c r="B131" s="115" t="s">
        <v>476</v>
      </c>
      <c r="C131" s="115" t="s">
        <v>206</v>
      </c>
      <c r="D131" s="115" t="s">
        <v>339</v>
      </c>
      <c r="E131" s="115" t="s">
        <v>271</v>
      </c>
      <c r="F131" s="116">
        <v>5</v>
      </c>
      <c r="G131" s="117">
        <v>414.94</v>
      </c>
      <c r="H131" s="118"/>
      <c r="I131" s="115" t="s">
        <v>340</v>
      </c>
      <c r="J131" s="118" t="s">
        <v>484</v>
      </c>
      <c r="K131" s="119" t="s">
        <v>355</v>
      </c>
      <c r="L131" s="120">
        <v>46182</v>
      </c>
      <c r="M131" s="122">
        <f>G131/F131/4</f>
        <v>20.747</v>
      </c>
    </row>
    <row r="132" spans="1:13" ht="60" x14ac:dyDescent="0.25">
      <c r="A132" s="114" t="s">
        <v>33</v>
      </c>
      <c r="B132" s="115" t="s">
        <v>476</v>
      </c>
      <c r="C132" s="115" t="s">
        <v>323</v>
      </c>
      <c r="D132" s="115" t="s">
        <v>339</v>
      </c>
      <c r="E132" s="115" t="s">
        <v>271</v>
      </c>
      <c r="F132" s="116">
        <v>5</v>
      </c>
      <c r="G132" s="117">
        <v>207.47</v>
      </c>
      <c r="H132" s="118"/>
      <c r="I132" s="115" t="s">
        <v>340</v>
      </c>
      <c r="J132" s="118" t="s">
        <v>484</v>
      </c>
      <c r="K132" s="119" t="s">
        <v>346</v>
      </c>
      <c r="L132" s="120">
        <v>46182</v>
      </c>
      <c r="M132" s="122">
        <f>G132/F132/4*2</f>
        <v>20.747</v>
      </c>
    </row>
    <row r="133" spans="1:13" ht="60" x14ac:dyDescent="0.25">
      <c r="A133" s="114" t="s">
        <v>33</v>
      </c>
      <c r="B133" s="115" t="s">
        <v>476</v>
      </c>
      <c r="C133" s="115" t="s">
        <v>345</v>
      </c>
      <c r="D133" s="115" t="s">
        <v>339</v>
      </c>
      <c r="E133" s="115" t="s">
        <v>271</v>
      </c>
      <c r="F133" s="116">
        <v>5</v>
      </c>
      <c r="G133" s="117">
        <v>207.47</v>
      </c>
      <c r="H133" s="118"/>
      <c r="I133" s="115" t="s">
        <v>340</v>
      </c>
      <c r="J133" s="118" t="s">
        <v>484</v>
      </c>
      <c r="K133" s="119" t="s">
        <v>359</v>
      </c>
      <c r="L133" s="120">
        <v>46182</v>
      </c>
      <c r="M133" s="122">
        <f>G133/F133/4*2</f>
        <v>20.747</v>
      </c>
    </row>
    <row r="134" spans="1:13" ht="60" x14ac:dyDescent="0.25">
      <c r="A134" s="114" t="s">
        <v>33</v>
      </c>
      <c r="B134" s="115" t="s">
        <v>365</v>
      </c>
      <c r="C134" s="115" t="s">
        <v>126</v>
      </c>
      <c r="D134" s="115" t="s">
        <v>122</v>
      </c>
      <c r="E134" s="115" t="s">
        <v>271</v>
      </c>
      <c r="F134" s="116">
        <v>5</v>
      </c>
      <c r="G134" s="117">
        <v>416.73</v>
      </c>
      <c r="H134" s="118"/>
      <c r="I134" s="115" t="s">
        <v>366</v>
      </c>
      <c r="J134" s="118" t="s">
        <v>475</v>
      </c>
      <c r="K134" s="119" t="s">
        <v>368</v>
      </c>
      <c r="L134" s="120">
        <v>45945</v>
      </c>
      <c r="M134" s="122">
        <f>G134/F134/4</f>
        <v>20.836500000000001</v>
      </c>
    </row>
    <row r="135" spans="1:13" ht="60" x14ac:dyDescent="0.25">
      <c r="A135" s="114" t="s">
        <v>33</v>
      </c>
      <c r="B135" s="115" t="s">
        <v>365</v>
      </c>
      <c r="C135" s="115" t="s">
        <v>370</v>
      </c>
      <c r="D135" s="115" t="s">
        <v>122</v>
      </c>
      <c r="E135" s="115" t="s">
        <v>271</v>
      </c>
      <c r="F135" s="116">
        <v>10</v>
      </c>
      <c r="G135" s="117">
        <v>416.73</v>
      </c>
      <c r="H135" s="118"/>
      <c r="I135" s="115" t="s">
        <v>366</v>
      </c>
      <c r="J135" s="118" t="s">
        <v>475</v>
      </c>
      <c r="K135" s="119" t="s">
        <v>371</v>
      </c>
      <c r="L135" s="120">
        <v>45945</v>
      </c>
      <c r="M135" s="122">
        <f>G135/F135/4*2</f>
        <v>20.836500000000001</v>
      </c>
    </row>
    <row r="136" spans="1:13" ht="60" x14ac:dyDescent="0.25">
      <c r="A136" s="114" t="s">
        <v>33</v>
      </c>
      <c r="B136" s="115" t="s">
        <v>440</v>
      </c>
      <c r="C136" s="115" t="s">
        <v>319</v>
      </c>
      <c r="D136" s="115" t="s">
        <v>441</v>
      </c>
      <c r="E136" s="115" t="s">
        <v>271</v>
      </c>
      <c r="F136" s="116">
        <v>5</v>
      </c>
      <c r="G136" s="117">
        <v>416.74</v>
      </c>
      <c r="H136" s="118"/>
      <c r="I136" s="115" t="s">
        <v>442</v>
      </c>
      <c r="J136" s="118" t="s">
        <v>443</v>
      </c>
      <c r="K136" s="119" t="s">
        <v>444</v>
      </c>
      <c r="L136" s="120">
        <v>45587</v>
      </c>
      <c r="M136" s="122">
        <f>G136/F136/4</f>
        <v>20.837</v>
      </c>
    </row>
    <row r="137" spans="1:13" ht="60" x14ac:dyDescent="0.25">
      <c r="A137" s="114" t="s">
        <v>33</v>
      </c>
      <c r="B137" s="115" t="s">
        <v>440</v>
      </c>
      <c r="C137" s="115" t="s">
        <v>319</v>
      </c>
      <c r="D137" s="115" t="s">
        <v>441</v>
      </c>
      <c r="E137" s="115" t="s">
        <v>271</v>
      </c>
      <c r="F137" s="116">
        <v>5</v>
      </c>
      <c r="G137" s="117">
        <v>416.74</v>
      </c>
      <c r="H137" s="118"/>
      <c r="I137" s="115" t="s">
        <v>442</v>
      </c>
      <c r="J137" s="118" t="s">
        <v>443</v>
      </c>
      <c r="K137" s="119" t="s">
        <v>445</v>
      </c>
      <c r="L137" s="120">
        <v>45587</v>
      </c>
      <c r="M137" s="122">
        <f>G137/F137/4</f>
        <v>20.837</v>
      </c>
    </row>
  </sheetData>
  <autoFilter ref="A1:M137">
    <sortState ref="A2:M137">
      <sortCondition ref="M1:M13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2026-07-02T15:01:59Z</dcterms:modified>
</cp:coreProperties>
</file>