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a\Desktop\Документы\Аукционы\аукцион на канцелярию\аукцион 2026\еп этикетки\"/>
    </mc:Choice>
  </mc:AlternateContent>
  <bookViews>
    <workbookView xWindow="0" yWindow="0" windowWidth="28800" windowHeight="11700" activeTab="1"/>
  </bookViews>
  <sheets>
    <sheet name="3 участника" sheetId="1" r:id="rId1"/>
    <sheet name="Лист1" sheetId="2" r:id="rId2"/>
  </sheets>
  <definedNames>
    <definedName name="_xlnm.Print_Area" localSheetId="0">'3 участника'!$A$3:$L$17</definedName>
  </definedNames>
  <calcPr calcId="162913"/>
</workbook>
</file>

<file path=xl/calcChain.xml><?xml version="1.0" encoding="utf-8"?>
<calcChain xmlns="http://schemas.openxmlformats.org/spreadsheetml/2006/main">
  <c r="M9" i="2" l="1"/>
  <c r="M8" i="2"/>
  <c r="K8" i="1" l="1"/>
  <c r="H9" i="2" l="1"/>
  <c r="G8" i="2"/>
  <c r="L8" i="2" l="1"/>
  <c r="L9" i="2" s="1"/>
  <c r="J8" i="2"/>
  <c r="K8" i="2" s="1"/>
  <c r="G8" i="1"/>
  <c r="L8" i="1" l="1"/>
  <c r="J8" i="1"/>
  <c r="H9" i="1"/>
  <c r="L9" i="1" l="1"/>
  <c r="G13" i="1" l="1"/>
  <c r="J13" i="1" s="1"/>
</calcChain>
</file>

<file path=xl/sharedStrings.xml><?xml version="1.0" encoding="utf-8"?>
<sst xmlns="http://schemas.openxmlformats.org/spreadsheetml/2006/main" count="49" uniqueCount="29">
  <si>
    <t>№ п/п</t>
  </si>
  <si>
    <t>наименование</t>
  </si>
  <si>
    <t>НМЦК</t>
  </si>
  <si>
    <t>средняя арифм.цена (гр.3+гр.4+гр.5)/гр.6</t>
  </si>
  <si>
    <t>v - количество (объем) закупаемого товара (работы, услуги)</t>
  </si>
  <si>
    <t>номер источника ценовой информации</t>
  </si>
  <si>
    <t>к-во значений исп. в расчете (n)</t>
  </si>
  <si>
    <t>среднее квадратичное отклонение</t>
  </si>
  <si>
    <t>Сумма ЛБО</t>
  </si>
  <si>
    <t>Сумма НМЦК</t>
  </si>
  <si>
    <t>Понижающий коэффициент</t>
  </si>
  <si>
    <t>Расчет понижающего коэффициента, позволяющего скорректировать НМЦК до размеров ЛБО</t>
  </si>
  <si>
    <t>Скоректированная сумма до размеров ЛБО</t>
  </si>
  <si>
    <t>Расчет НМЦК методом сопоставимых розничных цен.</t>
  </si>
  <si>
    <t>Начальная максимальная  цена  Договора  сформирована  заказчиком  с применением методов, предусмотренных частью 1 статьи 22 Федерального закона от 5 апреля 2013 года  № 44-ФЗ «О контрактной системе в сфере закупок товаров, работ, услуг для обеспечения государственных и муниципальных нужд» и в соответствии с Приказом Министерства экономического развития РФ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</si>
  <si>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k-поправочный кэфициент изменения цены источника</t>
  </si>
  <si>
    <r>
      <t xml:space="preserve">V-коэффициент вариации (гр.10/гр7)        </t>
    </r>
    <r>
      <rPr>
        <b/>
        <sz val="10"/>
        <color theme="1"/>
        <rFont val="Times New Roman"/>
        <family val="1"/>
        <charset val="204"/>
      </rPr>
      <t>(не более 33%!)</t>
    </r>
  </si>
  <si>
    <t>НМЦК среднее значение</t>
  </si>
  <si>
    <t>НМЦК минимальное значение</t>
  </si>
  <si>
    <r>
      <t xml:space="preserve">Расчет составила  </t>
    </r>
    <r>
      <rPr>
        <u/>
        <sz val="14"/>
        <color theme="1"/>
        <rFont val="Times New Roman"/>
        <family val="1"/>
        <charset val="204"/>
      </rPr>
      <t xml:space="preserve">                                                                                 Рогожина А.А.</t>
    </r>
  </si>
  <si>
    <t>Этикетка из бумаги самоклеющаяся</t>
  </si>
  <si>
    <t>https://www.komus.ru/katalog/bumaga-i-bumazhnye-izdeliya/samokleyashhiesya-etiketki/samokleyashhiesya-etiketki-universalnye/etiketki-samokleyashhiesya-attache-promega-label-basic-a4-210x297-mm-1-shtuka-na-liste-belye-100-listov-v-upakovke-/p/774467/?from=block-301-0_1&amp;qid=</t>
  </si>
  <si>
    <t>https://www.office-planet.ru/catalog/goods/etiketki-samoklejashhijesa-universalnyje1/115668/#analogues</t>
  </si>
  <si>
    <t>https://www.vseinstrumenti.ru/product/samokleyaschayasya-etiketka-staff-210x297-mm-1-etiketka-belaya-80-g-m2-100-listov-115173-8207607/</t>
  </si>
  <si>
    <t xml:space="preserve">Предмет контракта : Поставка канцелярских принадлежностей для нужд Законодательного Собрания Новосибирской области. </t>
  </si>
  <si>
    <t>Предмет контракта : Поставка канцелярских принадлежностей для нужд Законодательного Собрания Новосибирской области</t>
  </si>
  <si>
    <t>Начальная (максимальная) цена контракта 1652,85 (одна тысяча шестьсот пятьдесят два рубля) 85 копеек рассчитана как средняя величина цен вышеуказанных данных.</t>
  </si>
  <si>
    <t>https://www.officemag.ru/catalog/goods/115173/</t>
  </si>
  <si>
    <t>Начальная (максимальная) цена контракта 1676,56 рублей рассчитана как минимальная величина цен вышеуказанных данных.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</si>
</sst>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8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vertical="top"/>
    </xf>
    <xf numFmtId="0" fontId="6" fillId="0" borderId="0" xfId="0" applyFont="1" applyAlignment="1">
      <alignment horizontal="left" vertical="justify"/>
    </xf>
    <xf numFmtId="2" fontId="8" fillId="0" borderId="1" xfId="0" applyNumberFormat="1" applyFont="1" applyBorder="1" applyAlignment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4" fontId="8" fillId="4" borderId="2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/>
    <xf numFmtId="0" fontId="8" fillId="0" borderId="27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7" fillId="5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8" fillId="2" borderId="2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4" fontId="8" fillId="2" borderId="25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/>
    </xf>
    <xf numFmtId="2" fontId="8" fillId="4" borderId="3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top"/>
    </xf>
    <xf numFmtId="0" fontId="1" fillId="3" borderId="0" xfId="0" applyFont="1" applyFill="1" applyAlignment="1">
      <alignment wrapText="1"/>
    </xf>
    <xf numFmtId="2" fontId="8" fillId="3" borderId="1" xfId="0" applyNumberFormat="1" applyFont="1" applyFill="1" applyBorder="1" applyAlignment="1"/>
    <xf numFmtId="4" fontId="7" fillId="3" borderId="1" xfId="0" applyNumberFormat="1" applyFont="1" applyFill="1" applyBorder="1" applyAlignment="1"/>
    <xf numFmtId="0" fontId="1" fillId="3" borderId="0" xfId="0" applyFont="1" applyFill="1"/>
    <xf numFmtId="0" fontId="11" fillId="3" borderId="6" xfId="2" applyFill="1" applyBorder="1" applyAlignment="1">
      <alignment horizontal="center" vertical="center" wrapText="1"/>
    </xf>
    <xf numFmtId="0" fontId="11" fillId="3" borderId="8" xfId="2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1" fillId="3" borderId="9" xfId="2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F5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ffice-planet.ru/catalog/goods/etiketki-samoklejashhijesa-universalnyje1/115668/" TargetMode="External"/><Relationship Id="rId1" Type="http://schemas.openxmlformats.org/officeDocument/2006/relationships/hyperlink" Target="https://www.vseinstrumenti.ru/product/samokleyaschayasya-etiketka-staff-210x297-mm-1-etiketka-belaya-80-g-m2-100-listov-115173-8207607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ficemag.ru/catalog/goods/115173/" TargetMode="External"/><Relationship Id="rId2" Type="http://schemas.openxmlformats.org/officeDocument/2006/relationships/hyperlink" Target="https://www.vseinstrumenti.ru/product/samokleyaschayasya-etiketka-staff-210x297-mm-1-etiketka-belaya-80-g-m2-100-listov-115173-8207607/" TargetMode="External"/><Relationship Id="rId1" Type="http://schemas.openxmlformats.org/officeDocument/2006/relationships/hyperlink" Target="https://www.office-planet.ru/catalog/goods/etiketki-samoklejashhijesa-universalnyje1/115668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zoomScaleSheetLayoutView="80" workbookViewId="0">
      <selection activeCell="F5" sqref="F5:F6"/>
    </sheetView>
  </sheetViews>
  <sheetFormatPr defaultColWidth="9.140625" defaultRowHeight="18.75" x14ac:dyDescent="0.3"/>
  <cols>
    <col min="1" max="1" width="2.85546875" style="1" customWidth="1"/>
    <col min="2" max="2" width="33.42578125" style="1" customWidth="1"/>
    <col min="3" max="3" width="13.42578125" style="1" customWidth="1"/>
    <col min="4" max="4" width="12.7109375" style="1" customWidth="1"/>
    <col min="5" max="5" width="13.7109375" style="1" customWidth="1"/>
    <col min="6" max="6" width="12.85546875" style="1" customWidth="1"/>
    <col min="7" max="7" width="16.7109375" style="1" customWidth="1"/>
    <col min="8" max="8" width="13.7109375" style="1" customWidth="1"/>
    <col min="9" max="9" width="13.140625" style="1" customWidth="1"/>
    <col min="10" max="10" width="11.85546875" style="1" customWidth="1"/>
    <col min="11" max="11" width="14.42578125" style="1" customWidth="1"/>
    <col min="12" max="12" width="18" style="1" customWidth="1"/>
    <col min="13" max="13" width="9.140625" style="1"/>
    <col min="14" max="14" width="14.28515625" style="1" customWidth="1"/>
    <col min="15" max="16384" width="9.140625" style="1"/>
  </cols>
  <sheetData>
    <row r="1" spans="1:12" x14ac:dyDescent="0.3">
      <c r="A1" s="76" t="s">
        <v>13</v>
      </c>
      <c r="B1" s="76"/>
      <c r="C1" s="76"/>
      <c r="D1" s="76"/>
      <c r="E1" s="76"/>
    </row>
    <row r="2" spans="1:12" ht="42.75" customHeight="1" x14ac:dyDescent="0.3">
      <c r="B2" s="81" t="s">
        <v>14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4.25" customHeight="1" x14ac:dyDescent="0.3">
      <c r="A3" s="77" t="s">
        <v>24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7.5" customHeight="1" thickBot="1" x14ac:dyDescent="0.35">
      <c r="A4" s="3"/>
    </row>
    <row r="5" spans="1:12" ht="39.75" customHeight="1" thickBot="1" x14ac:dyDescent="0.35">
      <c r="A5" s="82" t="s">
        <v>0</v>
      </c>
      <c r="B5" s="65" t="s">
        <v>1</v>
      </c>
      <c r="C5" s="62" t="s">
        <v>5</v>
      </c>
      <c r="D5" s="63"/>
      <c r="E5" s="64"/>
      <c r="F5" s="58" t="s">
        <v>6</v>
      </c>
      <c r="G5" s="67" t="s">
        <v>3</v>
      </c>
      <c r="H5" s="69" t="s">
        <v>4</v>
      </c>
      <c r="I5" s="56" t="s">
        <v>15</v>
      </c>
      <c r="J5" s="56" t="s">
        <v>7</v>
      </c>
      <c r="K5" s="60" t="s">
        <v>16</v>
      </c>
      <c r="L5" s="58" t="s">
        <v>2</v>
      </c>
    </row>
    <row r="6" spans="1:12" ht="214.5" customHeight="1" thickBot="1" x14ac:dyDescent="0.35">
      <c r="A6" s="83"/>
      <c r="B6" s="66"/>
      <c r="C6" s="52" t="s">
        <v>23</v>
      </c>
      <c r="D6" s="53" t="s">
        <v>22</v>
      </c>
      <c r="E6" s="51" t="s">
        <v>21</v>
      </c>
      <c r="F6" s="59"/>
      <c r="G6" s="68"/>
      <c r="H6" s="70"/>
      <c r="I6" s="57"/>
      <c r="J6" s="57"/>
      <c r="K6" s="61"/>
      <c r="L6" s="59"/>
    </row>
    <row r="7" spans="1:12" ht="15" customHeight="1" thickBot="1" x14ac:dyDescent="0.35">
      <c r="A7" s="9">
        <v>1</v>
      </c>
      <c r="B7" s="39">
        <v>2</v>
      </c>
      <c r="C7" s="10">
        <v>3</v>
      </c>
      <c r="D7" s="11">
        <v>4</v>
      </c>
      <c r="E7" s="13">
        <v>5</v>
      </c>
      <c r="F7" s="14">
        <v>6</v>
      </c>
      <c r="G7" s="12">
        <v>7</v>
      </c>
      <c r="H7" s="33">
        <v>8</v>
      </c>
      <c r="I7" s="11">
        <v>9</v>
      </c>
      <c r="J7" s="11">
        <v>10</v>
      </c>
      <c r="K7" s="13">
        <v>11</v>
      </c>
      <c r="L7" s="14">
        <v>12</v>
      </c>
    </row>
    <row r="8" spans="1:12" s="7" customFormat="1" ht="95.25" customHeight="1" thickBot="1" x14ac:dyDescent="0.3">
      <c r="A8" s="21">
        <v>1</v>
      </c>
      <c r="B8" s="41" t="s">
        <v>20</v>
      </c>
      <c r="C8" s="38">
        <v>951</v>
      </c>
      <c r="D8" s="22">
        <v>838.28</v>
      </c>
      <c r="E8" s="22">
        <v>690</v>
      </c>
      <c r="F8" s="16">
        <v>3</v>
      </c>
      <c r="G8" s="32">
        <f t="shared" ref="G8" si="0">(C8+D8+E8)/F8</f>
        <v>826.42666666666662</v>
      </c>
      <c r="H8" s="34">
        <v>2</v>
      </c>
      <c r="I8" s="23">
        <v>1</v>
      </c>
      <c r="J8" s="17">
        <f t="shared" ref="J8" si="1">SQRT(((C8-G8)^2+(D8-G8)^2+(E8-G8)^2)/(F8-1))</f>
        <v>130.90311735529193</v>
      </c>
      <c r="K8" s="18">
        <f>J8/G8*100</f>
        <v>15.839653127757888</v>
      </c>
      <c r="L8" s="19">
        <f t="shared" ref="L8" si="2">(H8*G8)</f>
        <v>1652.8533333333332</v>
      </c>
    </row>
    <row r="9" spans="1:12" ht="17.25" customHeight="1" thickBot="1" x14ac:dyDescent="0.35">
      <c r="A9" s="15"/>
      <c r="B9" s="40"/>
      <c r="C9" s="25"/>
      <c r="D9" s="24"/>
      <c r="E9" s="26"/>
      <c r="F9" s="27"/>
      <c r="G9" s="35"/>
      <c r="H9" s="37">
        <f>SUM(H8:H8)</f>
        <v>2</v>
      </c>
      <c r="I9" s="36"/>
      <c r="J9" s="28"/>
      <c r="K9" s="29"/>
      <c r="L9" s="30">
        <f>SUM(L8:L8)</f>
        <v>1652.8533333333332</v>
      </c>
    </row>
    <row r="10" spans="1:12" ht="3" customHeight="1" x14ac:dyDescent="0.3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32.25" customHeight="1" x14ac:dyDescent="0.3">
      <c r="B11" s="71" t="s">
        <v>26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 ht="30.75" customHeight="1" x14ac:dyDescent="0.3">
      <c r="B12" s="73" t="s">
        <v>11</v>
      </c>
      <c r="C12" s="73"/>
      <c r="D12" s="73"/>
      <c r="E12" s="74"/>
      <c r="F12" s="6" t="s">
        <v>8</v>
      </c>
      <c r="G12" s="6" t="s">
        <v>9</v>
      </c>
      <c r="H12" s="78" t="s">
        <v>10</v>
      </c>
      <c r="I12" s="78"/>
      <c r="J12" s="78" t="s">
        <v>12</v>
      </c>
      <c r="K12" s="78"/>
      <c r="L12" s="5"/>
    </row>
    <row r="13" spans="1:12" ht="15" customHeight="1" x14ac:dyDescent="0.3">
      <c r="B13" s="4"/>
      <c r="C13" s="4"/>
      <c r="D13" s="4"/>
      <c r="E13" s="4"/>
      <c r="F13" s="8"/>
      <c r="G13" s="20">
        <f>L9</f>
        <v>1652.8533333333332</v>
      </c>
      <c r="H13" s="79"/>
      <c r="I13" s="79"/>
      <c r="J13" s="80">
        <f>G13*H13</f>
        <v>0</v>
      </c>
      <c r="K13" s="80"/>
    </row>
    <row r="14" spans="1:12" ht="15" customHeight="1" x14ac:dyDescent="0.3"/>
    <row r="15" spans="1:12" ht="15" customHeight="1" x14ac:dyDescent="0.3">
      <c r="B15" s="75" t="s">
        <v>19</v>
      </c>
      <c r="C15" s="75"/>
      <c r="D15" s="75"/>
      <c r="E15" s="75"/>
      <c r="F15" s="75"/>
      <c r="G15" s="75"/>
    </row>
    <row r="16" spans="1:12" ht="15" customHeight="1" x14ac:dyDescent="0.3">
      <c r="B16" s="55"/>
      <c r="C16" s="55"/>
      <c r="D16" s="55"/>
      <c r="G16" s="2"/>
    </row>
    <row r="17" spans="2:4" ht="15" customHeight="1" x14ac:dyDescent="0.3">
      <c r="B17" s="55"/>
      <c r="C17" s="55"/>
      <c r="D17" s="55"/>
    </row>
    <row r="18" spans="2:4" ht="15" customHeight="1" x14ac:dyDescent="0.3"/>
    <row r="19" spans="2:4" ht="15" customHeight="1" x14ac:dyDescent="0.3"/>
    <row r="20" spans="2:4" ht="15" customHeight="1" x14ac:dyDescent="0.3"/>
    <row r="21" spans="2:4" ht="15" customHeight="1" x14ac:dyDescent="0.3"/>
    <row r="22" spans="2:4" ht="15" customHeight="1" x14ac:dyDescent="0.3"/>
    <row r="23" spans="2:4" ht="15" customHeight="1" x14ac:dyDescent="0.3"/>
    <row r="24" spans="2:4" ht="15" customHeight="1" x14ac:dyDescent="0.3"/>
  </sheetData>
  <mergeCells count="22">
    <mergeCell ref="A1:E1"/>
    <mergeCell ref="A3:L3"/>
    <mergeCell ref="H12:I12"/>
    <mergeCell ref="H13:I13"/>
    <mergeCell ref="J12:K12"/>
    <mergeCell ref="J13:K13"/>
    <mergeCell ref="B2:L2"/>
    <mergeCell ref="A5:A6"/>
    <mergeCell ref="B17:D17"/>
    <mergeCell ref="B16:D16"/>
    <mergeCell ref="I5:I6"/>
    <mergeCell ref="L5:L6"/>
    <mergeCell ref="J5:J6"/>
    <mergeCell ref="K5:K6"/>
    <mergeCell ref="C5:E5"/>
    <mergeCell ref="B5:B6"/>
    <mergeCell ref="F5:F6"/>
    <mergeCell ref="G5:G6"/>
    <mergeCell ref="H5:H6"/>
    <mergeCell ref="B11:L11"/>
    <mergeCell ref="B12:E12"/>
    <mergeCell ref="B15:G15"/>
  </mergeCells>
  <hyperlinks>
    <hyperlink ref="C6" r:id="rId1"/>
    <hyperlink ref="D6" r:id="rId2" location="analogues"/>
    <hyperlink ref="E6" display="https://www.komus.ru/katalog/bumaga-i-bumazhnye-izdeliya/samokleyashhiesya-etiketki/samokleyashhiesya-etiketki-universalnye/etiketki-samokleyashhiesya-attache-promega-label-basic-a4-210x297-mm-1-shtuka-na-liste-belye-100-listov-v-upakovke-/p/774467/?from="/>
  </hyperlinks>
  <pageMargins left="0.70866141732283472" right="0.70866141732283472" top="0.74803149606299213" bottom="0.74803149606299213" header="0.31496062992125984" footer="0.31496062992125984"/>
  <pageSetup paperSize="9" scale="74" fitToHeight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topLeftCell="A4" workbookViewId="0">
      <selection activeCell="B11" sqref="B11:L11"/>
    </sheetView>
  </sheetViews>
  <sheetFormatPr defaultRowHeight="15" x14ac:dyDescent="0.25"/>
  <cols>
    <col min="1" max="1" width="8" customWidth="1"/>
    <col min="2" max="2" width="27.28515625" customWidth="1"/>
    <col min="3" max="3" width="13.42578125" customWidth="1"/>
    <col min="4" max="4" width="11.140625" customWidth="1"/>
    <col min="5" max="5" width="13.140625" customWidth="1"/>
    <col min="6" max="6" width="12.85546875" customWidth="1"/>
    <col min="7" max="7" width="17.28515625" customWidth="1"/>
    <col min="11" max="11" width="11.28515625" customWidth="1"/>
    <col min="12" max="12" width="17.7109375" customWidth="1"/>
    <col min="13" max="13" width="15.5703125" customWidth="1"/>
  </cols>
  <sheetData>
    <row r="1" spans="1:13" ht="18.75" x14ac:dyDescent="0.3">
      <c r="A1" s="76" t="s">
        <v>13</v>
      </c>
      <c r="B1" s="76"/>
      <c r="C1" s="76"/>
      <c r="D1" s="76"/>
      <c r="E1" s="76"/>
      <c r="F1" s="1"/>
      <c r="G1" s="1"/>
      <c r="H1" s="1"/>
      <c r="I1" s="1"/>
      <c r="J1" s="1"/>
      <c r="K1" s="1"/>
      <c r="L1" s="1"/>
    </row>
    <row r="2" spans="1:13" ht="70.5" customHeight="1" x14ac:dyDescent="0.3">
      <c r="A2" s="1"/>
      <c r="B2" s="81" t="s">
        <v>14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36.75" customHeight="1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19.5" thickBo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thickBot="1" x14ac:dyDescent="0.3">
      <c r="A5" s="82" t="s">
        <v>0</v>
      </c>
      <c r="B5" s="65" t="s">
        <v>1</v>
      </c>
      <c r="C5" s="62" t="s">
        <v>5</v>
      </c>
      <c r="D5" s="63"/>
      <c r="E5" s="64"/>
      <c r="F5" s="58" t="s">
        <v>6</v>
      </c>
      <c r="G5" s="67" t="s">
        <v>3</v>
      </c>
      <c r="H5" s="69" t="s">
        <v>4</v>
      </c>
      <c r="I5" s="56" t="s">
        <v>15</v>
      </c>
      <c r="J5" s="56" t="s">
        <v>7</v>
      </c>
      <c r="K5" s="60" t="s">
        <v>16</v>
      </c>
      <c r="L5" s="58" t="s">
        <v>17</v>
      </c>
      <c r="M5" s="58" t="s">
        <v>18</v>
      </c>
    </row>
    <row r="6" spans="1:13" ht="181.5" customHeight="1" thickBot="1" x14ac:dyDescent="0.3">
      <c r="A6" s="83"/>
      <c r="B6" s="66"/>
      <c r="C6" s="50" t="s">
        <v>23</v>
      </c>
      <c r="D6" s="49" t="s">
        <v>22</v>
      </c>
      <c r="E6" s="54" t="s">
        <v>27</v>
      </c>
      <c r="F6" s="59"/>
      <c r="G6" s="68"/>
      <c r="H6" s="70"/>
      <c r="I6" s="57"/>
      <c r="J6" s="57"/>
      <c r="K6" s="61"/>
      <c r="L6" s="59"/>
      <c r="M6" s="59"/>
    </row>
    <row r="7" spans="1:13" ht="19.5" customHeight="1" thickBot="1" x14ac:dyDescent="0.3">
      <c r="A7" s="9">
        <v>1</v>
      </c>
      <c r="B7" s="39">
        <v>2</v>
      </c>
      <c r="C7" s="10">
        <v>3</v>
      </c>
      <c r="D7" s="11">
        <v>4</v>
      </c>
      <c r="E7" s="13">
        <v>5</v>
      </c>
      <c r="F7" s="14">
        <v>6</v>
      </c>
      <c r="G7" s="12">
        <v>7</v>
      </c>
      <c r="H7" s="33">
        <v>8</v>
      </c>
      <c r="I7" s="11">
        <v>9</v>
      </c>
      <c r="J7" s="11">
        <v>10</v>
      </c>
      <c r="K7" s="13">
        <v>11</v>
      </c>
      <c r="L7" s="14">
        <v>12</v>
      </c>
      <c r="M7" s="14">
        <v>12</v>
      </c>
    </row>
    <row r="8" spans="1:13" ht="176.25" customHeight="1" thickBot="1" x14ac:dyDescent="0.3">
      <c r="A8" s="21">
        <v>1</v>
      </c>
      <c r="B8" s="42" t="s">
        <v>20</v>
      </c>
      <c r="C8" s="38">
        <v>951</v>
      </c>
      <c r="D8" s="22">
        <v>838.28</v>
      </c>
      <c r="E8" s="22">
        <v>935.84</v>
      </c>
      <c r="F8" s="16">
        <v>3</v>
      </c>
      <c r="G8" s="32">
        <f t="shared" ref="G8" si="0">(C8+D8+E8)/F8</f>
        <v>908.37333333333333</v>
      </c>
      <c r="H8" s="34">
        <v>2</v>
      </c>
      <c r="I8" s="23">
        <v>1</v>
      </c>
      <c r="J8" s="17">
        <f t="shared" ref="J8" si="1">SQRT(((C8-G8)^2+(D8-G8)^2+(E8-G8)^2)/(F8-1))</f>
        <v>61.174038066269063</v>
      </c>
      <c r="K8" s="18">
        <f>J8/G8*100</f>
        <v>6.7344599209872289</v>
      </c>
      <c r="L8" s="19">
        <f>(H8*G8)</f>
        <v>1816.7466666666667</v>
      </c>
      <c r="M8" s="19">
        <f>838.28*2</f>
        <v>1676.56</v>
      </c>
    </row>
    <row r="9" spans="1:13" ht="19.5" thickBot="1" x14ac:dyDescent="0.35">
      <c r="A9" s="15"/>
      <c r="B9" s="40"/>
      <c r="C9" s="25"/>
      <c r="D9" s="24"/>
      <c r="E9" s="26"/>
      <c r="F9" s="27"/>
      <c r="G9" s="35"/>
      <c r="H9" s="37">
        <f>SUM(H8:H8)</f>
        <v>2</v>
      </c>
      <c r="I9" s="36"/>
      <c r="J9" s="28"/>
      <c r="K9" s="29"/>
      <c r="L9" s="30">
        <f>SUM(L8:L8)</f>
        <v>1816.7466666666667</v>
      </c>
      <c r="M9" s="30">
        <f>1676.56</f>
        <v>1676.56</v>
      </c>
    </row>
    <row r="10" spans="1:13" ht="18.75" x14ac:dyDescent="0.3">
      <c r="A10" s="1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 ht="18.75" x14ac:dyDescent="0.3">
      <c r="A11" s="1"/>
      <c r="B11" s="85" t="s">
        <v>28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3" ht="18.75" customHeight="1" x14ac:dyDescent="0.3">
      <c r="A12" s="1"/>
      <c r="B12" s="85" t="s">
        <v>11</v>
      </c>
      <c r="C12" s="85"/>
      <c r="D12" s="85"/>
      <c r="E12" s="90"/>
      <c r="F12" s="44" t="s">
        <v>8</v>
      </c>
      <c r="G12" s="44" t="s">
        <v>9</v>
      </c>
      <c r="H12" s="87" t="s">
        <v>10</v>
      </c>
      <c r="I12" s="87"/>
      <c r="J12" s="87" t="s">
        <v>12</v>
      </c>
      <c r="K12" s="87"/>
      <c r="L12" s="45"/>
    </row>
    <row r="13" spans="1:13" ht="18.75" x14ac:dyDescent="0.3">
      <c r="A13" s="1"/>
      <c r="B13" s="85"/>
      <c r="C13" s="85"/>
      <c r="D13" s="85"/>
      <c r="E13" s="90"/>
      <c r="F13" s="46"/>
      <c r="G13" s="47">
        <v>1676.56</v>
      </c>
      <c r="H13" s="88"/>
      <c r="I13" s="88"/>
      <c r="J13" s="89"/>
      <c r="K13" s="89"/>
      <c r="L13" s="48"/>
    </row>
    <row r="14" spans="1:13" ht="18.75" x14ac:dyDescent="0.3">
      <c r="A14" s="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3" ht="18.75" x14ac:dyDescent="0.3">
      <c r="A15" s="1"/>
      <c r="B15" s="75" t="s">
        <v>19</v>
      </c>
      <c r="C15" s="75"/>
      <c r="D15" s="75"/>
      <c r="E15" s="75"/>
      <c r="F15" s="75"/>
      <c r="G15" s="75"/>
      <c r="H15" s="1"/>
      <c r="I15" s="1"/>
      <c r="J15" s="1"/>
      <c r="K15" s="1"/>
      <c r="L15" s="1"/>
    </row>
    <row r="16" spans="1:13" ht="18.75" x14ac:dyDescent="0.3">
      <c r="A16" s="1"/>
      <c r="B16" s="55"/>
      <c r="C16" s="55"/>
      <c r="D16" s="55"/>
      <c r="E16" s="1"/>
      <c r="F16" s="1"/>
      <c r="G16" s="2"/>
      <c r="H16" s="1"/>
      <c r="I16" s="1"/>
      <c r="J16" s="1"/>
      <c r="K16" s="1"/>
      <c r="L16" s="1"/>
    </row>
  </sheetData>
  <mergeCells count="22">
    <mergeCell ref="M5:M6"/>
    <mergeCell ref="B15:G15"/>
    <mergeCell ref="B16:D16"/>
    <mergeCell ref="J5:J6"/>
    <mergeCell ref="K5:K6"/>
    <mergeCell ref="B11:L11"/>
    <mergeCell ref="H12:I12"/>
    <mergeCell ref="J12:K12"/>
    <mergeCell ref="H13:I13"/>
    <mergeCell ref="J13:K13"/>
    <mergeCell ref="B12:E13"/>
    <mergeCell ref="A1:E1"/>
    <mergeCell ref="B2:L2"/>
    <mergeCell ref="A3:L3"/>
    <mergeCell ref="A5:A6"/>
    <mergeCell ref="B5:B6"/>
    <mergeCell ref="C5:E5"/>
    <mergeCell ref="F5:F6"/>
    <mergeCell ref="G5:G6"/>
    <mergeCell ref="H5:H6"/>
    <mergeCell ref="I5:I6"/>
    <mergeCell ref="L5:L6"/>
  </mergeCells>
  <hyperlinks>
    <hyperlink ref="D6" r:id="rId1" location="analogues"/>
    <hyperlink ref="C6" r:id="rId2"/>
    <hyperlink ref="E6" r:id="rId3"/>
  </hyperlinks>
  <pageMargins left="0.70866141732283472" right="0.70866141732283472" top="0.74803149606299213" bottom="0.74803149606299213" header="0.31496062992125984" footer="0.31496062992125984"/>
  <pageSetup paperSize="9" scale="7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 участника</vt:lpstr>
      <vt:lpstr>Лист1</vt:lpstr>
      <vt:lpstr>'3 участника'!Область_печати</vt:lpstr>
    </vt:vector>
  </TitlesOfParts>
  <Company>Ermak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Зинчук</dc:creator>
  <cp:lastModifiedBy>Рогожина Анастасия Алексеевна</cp:lastModifiedBy>
  <cp:lastPrinted>2026-04-30T12:26:45Z</cp:lastPrinted>
  <dcterms:created xsi:type="dcterms:W3CDTF">2014-03-12T00:30:44Z</dcterms:created>
  <dcterms:modified xsi:type="dcterms:W3CDTF">2026-05-28T11:56:23Z</dcterms:modified>
</cp:coreProperties>
</file>