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340" activeTab="1"/>
  </bookViews>
  <sheets>
    <sheet name="Обоснование" sheetId="18" r:id="rId1"/>
    <sheet name="Приложение №1" sheetId="15" r:id="rId2"/>
  </sheets>
  <definedNames>
    <definedName name="_xlnm.Print_Area" localSheetId="0">Обоснование!$A$1:$G$19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5" l="1"/>
  <c r="N10" i="15" s="1"/>
  <c r="O10" i="15" s="1"/>
  <c r="P10" i="15" s="1"/>
  <c r="K10" i="15"/>
  <c r="J10" i="15"/>
  <c r="P11" i="15" l="1"/>
  <c r="C15" i="18" s="1"/>
  <c r="L10" i="15"/>
</calcChain>
</file>

<file path=xl/sharedStrings.xml><?xml version="1.0" encoding="utf-8"?>
<sst xmlns="http://schemas.openxmlformats.org/spreadsheetml/2006/main" count="41" uniqueCount="41">
  <si>
    <t>Обоснование начальной (максимальной) цены контракта(Н(М)ЦК)</t>
  </si>
  <si>
    <t>№</t>
  </si>
  <si>
    <t xml:space="preserve">Наименование предмета контракта </t>
  </si>
  <si>
    <t>Существенные условия исполнения контракта</t>
  </si>
  <si>
    <t>Ед. изм</t>
  </si>
  <si>
    <t>Кол-во</t>
  </si>
  <si>
    <t>Данные на основе предложений из прайс-листов, полученных по запросу от поставщиков (руб/ед.изм.)</t>
  </si>
  <si>
    <t>Применияемый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</si>
  <si>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</si>
  <si>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 рынка)</t>
  </si>
  <si>
    <t>Среднее квадратичное отклонение</t>
  </si>
  <si>
    <t>Расчет Н(М)ЦК по формуле  V-колличество (объем) закупаемого товара ( работы, услуги); n-колличество значений, используемых в расчете; i- номер источника ценновой информации;                              -цена единицы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</si>
  <si>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</si>
  <si>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</si>
  <si>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округлений цены за единицу (руб.)</t>
  </si>
  <si>
    <t>(наименование казенного/бюджетного учреждения)</t>
  </si>
  <si>
    <t>адрес электронной почты: kursk_gumchs@mail.ru</t>
  </si>
  <si>
    <t>Обоснование начальной (максимальной) цены контракта</t>
  </si>
  <si>
    <t>(указывается 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</si>
  <si>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</si>
  <si>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</si>
  <si>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Расчет НМЦК, руб.</t>
  </si>
  <si>
    <t>Дата подготовки обоснования НМЦК:</t>
  </si>
  <si>
    <t>Средняя арифметическая цена за единицу         &lt;         &gt;</t>
  </si>
  <si>
    <r>
      <t>коэффициент вариации цен V (%) (</t>
    </r>
    <r>
      <rPr>
        <b/>
        <i/>
        <sz val="8"/>
        <color indexed="8"/>
        <rFont val="Times New Roman"/>
        <family val="1"/>
        <charset val="204"/>
      </rPr>
      <t xml:space="preserve">не должен превышать 33%) </t>
    </r>
  </si>
  <si>
    <t>Шт.</t>
  </si>
  <si>
    <t>(расчет цены см. Приложение №1, Приложение №1.1)</t>
  </si>
  <si>
    <t>ПРИЛОЖЕНИЕ 1  Обоснование начальной (максимальной) цены контракта , цены контракта, заключаемого с единственным поставщиком (подрядчиком, исполнителем)</t>
  </si>
  <si>
    <t>В соответствии с описанием объекта закупки (техническим заданием).</t>
  </si>
  <si>
    <t xml:space="preserve">                                                    305000 г. Курск, ул. Можаевская, д.6, +7(4712) 524203</t>
  </si>
  <si>
    <t>В соответствии со статьей 22 Закона заказчик определяет начальную цену единицы товара, начальную сумму цен единиц и максимальное значение цены контракта. Расчет начальной суммы цен единиц товара проведен методом сопоставимых рыночных цен (анализа рынка)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Информация получена путем проведения мониторинга цен на товары (работы, услуги), связанные с исполнением контракта в соответствии с техническим заданием.
На рассмотрение представлены коммерческие предложения (3 шт.) на товары, являющиеся предметом контракта. За основание взята средняя итоговая стоимость единицы товара. Валютой, используемой для формирования цены контракта и расчетов с поставщиком, является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установлен.</t>
  </si>
  <si>
    <t xml:space="preserve">                               </t>
  </si>
  <si>
    <t>Главное управление МЧС России по Курской области</t>
  </si>
  <si>
    <t>В соответствии с условиями договора</t>
  </si>
  <si>
    <t xml:space="preserve">Поставка запасных частей и расходных материалов для ремонта техники  </t>
  </si>
  <si>
    <t>"02" июля 2026 г.</t>
  </si>
  <si>
    <t>____________________________ Ю.В. Краснобаева</t>
  </si>
  <si>
    <t>Пневмоподушка 160D1 (24080) (сильфон двойной закрытый)</t>
  </si>
  <si>
    <t>Коммерческое предложение №1                                                                    исх №  67     от   02.07.2026                                                (вх. № 392    от  02.07.2026)</t>
  </si>
  <si>
    <t>Коммерческое предложение №2                                                                   исх № 102      от      02.07.2026                                             (вх. № 393    от 02.07.2026 )</t>
  </si>
  <si>
    <t>Коммерческое предложение №3                                                                    исх № 18      от      02.07.2026                                             (вх. № 394   от 02.07.2026 )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</si>
</sst>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6" fillId="2" borderId="0" xfId="0" applyFont="1" applyFill="1" applyBorder="1"/>
    <xf numFmtId="0" fontId="10" fillId="2" borderId="7" xfId="0" applyFont="1" applyFill="1" applyBorder="1" applyAlignment="1"/>
    <xf numFmtId="0" fontId="0" fillId="2" borderId="0" xfId="0" applyFill="1" applyBorder="1" applyAlignment="1">
      <alignment vertical="top"/>
    </xf>
    <xf numFmtId="0" fontId="6" fillId="0" borderId="0" xfId="0" applyFont="1" applyBorder="1"/>
    <xf numFmtId="0" fontId="0" fillId="0" borderId="6" xfId="0" applyBorder="1"/>
    <xf numFmtId="0" fontId="7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0" fillId="0" borderId="12" xfId="0" applyFont="1" applyBorder="1" applyAlignment="1"/>
    <xf numFmtId="0" fontId="10" fillId="0" borderId="2" xfId="0" applyFont="1" applyBorder="1" applyAlignment="1"/>
    <xf numFmtId="0" fontId="10" fillId="0" borderId="13" xfId="0" applyFont="1" applyBorder="1" applyAlignment="1"/>
    <xf numFmtId="0" fontId="6" fillId="2" borderId="14" xfId="0" applyFont="1" applyFill="1" applyBorder="1"/>
    <xf numFmtId="0" fontId="0" fillId="2" borderId="14" xfId="0" applyFill="1" applyBorder="1" applyAlignment="1">
      <alignment vertical="top"/>
    </xf>
    <xf numFmtId="0" fontId="9" fillId="0" borderId="14" xfId="0" applyFont="1" applyBorder="1"/>
    <xf numFmtId="0" fontId="10" fillId="0" borderId="14" xfId="0" applyFont="1" applyBorder="1" applyAlignment="1">
      <alignment horizontal="justify"/>
    </xf>
    <xf numFmtId="0" fontId="0" fillId="0" borderId="2" xfId="0" applyBorder="1"/>
    <xf numFmtId="0" fontId="10" fillId="2" borderId="0" xfId="0" applyFont="1" applyFill="1" applyBorder="1" applyAlignment="1">
      <alignment horizontal="center"/>
    </xf>
    <xf numFmtId="2" fontId="0" fillId="0" borderId="0" xfId="0" applyNumberFormat="1" applyBorder="1"/>
    <xf numFmtId="0" fontId="10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16" fillId="0" borderId="0" xfId="0" applyFont="1"/>
    <xf numFmtId="2" fontId="17" fillId="0" borderId="0" xfId="0" applyNumberFormat="1" applyFont="1"/>
    <xf numFmtId="2" fontId="5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2" xfId="0" applyFont="1" applyFill="1" applyBorder="1"/>
    <xf numFmtId="0" fontId="9" fillId="0" borderId="0" xfId="0" applyFont="1" applyBorder="1" applyAlignment="1"/>
    <xf numFmtId="0" fontId="18" fillId="3" borderId="0" xfId="0" applyFont="1" applyFill="1" applyBorder="1"/>
    <xf numFmtId="0" fontId="9" fillId="0" borderId="0" xfId="0" applyFont="1" applyBorder="1"/>
    <xf numFmtId="0" fontId="9" fillId="0" borderId="0" xfId="0" applyFont="1"/>
    <xf numFmtId="0" fontId="19" fillId="0" borderId="1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Border="1"/>
    <xf numFmtId="2" fontId="9" fillId="0" borderId="0" xfId="0" applyNumberFormat="1" applyFont="1" applyFill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2" fontId="1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textRotation="90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22" fillId="0" borderId="1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7</xdr:row>
      <xdr:rowOff>485775</xdr:rowOff>
    </xdr:from>
    <xdr:to>
      <xdr:col>12</xdr:col>
      <xdr:colOff>238125</xdr:colOff>
      <xdr:row>8</xdr:row>
      <xdr:rowOff>190500</xdr:rowOff>
    </xdr:to>
    <xdr:pic>
      <xdr:nvPicPr>
        <xdr:cNvPr id="2049" name="Picture 6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7575" y="2476500"/>
          <a:ext cx="1524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104775</xdr:colOff>
      <xdr:row>8</xdr:row>
      <xdr:rowOff>228600</xdr:rowOff>
    </xdr:from>
    <xdr:to>
      <xdr:col>12</xdr:col>
      <xdr:colOff>1219200</xdr:colOff>
      <xdr:row>8</xdr:row>
      <xdr:rowOff>514350</xdr:rowOff>
    </xdr:to>
    <xdr:pic>
      <xdr:nvPicPr>
        <xdr:cNvPr id="2050" name="Picture 5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733675"/>
          <a:ext cx="1114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11</xdr:col>
      <xdr:colOff>99332</xdr:colOff>
      <xdr:row>7</xdr:row>
      <xdr:rowOff>334736</xdr:rowOff>
    </xdr:from>
    <xdr:to>
      <xdr:col>11</xdr:col>
      <xdr:colOff>775607</xdr:colOff>
      <xdr:row>8</xdr:row>
      <xdr:rowOff>287111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69161" y="2315936"/>
          <a:ext cx="676275" cy="464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76200</xdr:colOff>
      <xdr:row>7</xdr:row>
      <xdr:rowOff>47625</xdr:rowOff>
    </xdr:from>
    <xdr:to>
      <xdr:col>10</xdr:col>
      <xdr:colOff>933450</xdr:colOff>
      <xdr:row>8</xdr:row>
      <xdr:rowOff>66675</xdr:rowOff>
    </xdr:to>
    <xdr:pic>
      <xdr:nvPicPr>
        <xdr:cNvPr id="2052" name="Picture 2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76875" y="2038350"/>
          <a:ext cx="857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438150</xdr:colOff>
      <xdr:row>6</xdr:row>
      <xdr:rowOff>419100</xdr:rowOff>
    </xdr:from>
    <xdr:to>
      <xdr:col>9</xdr:col>
      <xdr:colOff>590550</xdr:colOff>
      <xdr:row>7</xdr:row>
      <xdr:rowOff>200025</xdr:rowOff>
    </xdr:to>
    <xdr:pic>
      <xdr:nvPicPr>
        <xdr:cNvPr id="2053" name="Picture 6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1914525"/>
          <a:ext cx="152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view="pageBreakPreview" topLeftCell="A6" zoomScale="80" zoomScaleNormal="100" zoomScaleSheetLayoutView="80" workbookViewId="0">
      <selection activeCell="F22" sqref="F22"/>
    </sheetView>
  </sheetViews>
  <sheetFormatPr defaultRowHeight="15" x14ac:dyDescent="0.25"/>
  <cols>
    <col min="1" max="1" width="29.7109375" customWidth="1"/>
    <col min="6" max="6" width="34.140625" customWidth="1"/>
    <col min="7" max="7" width="79.7109375" customWidth="1"/>
  </cols>
  <sheetData>
    <row r="1" spans="1:7" ht="10.5" customHeight="1" x14ac:dyDescent="0.25">
      <c r="A1" s="17"/>
      <c r="B1" s="18"/>
      <c r="C1" s="29" t="s">
        <v>31</v>
      </c>
      <c r="D1" s="29"/>
      <c r="E1" s="29"/>
      <c r="F1" s="29"/>
      <c r="G1" s="19"/>
    </row>
    <row r="2" spans="1:7" ht="31.15" customHeight="1" x14ac:dyDescent="0.25">
      <c r="A2" s="20"/>
      <c r="B2" s="8"/>
      <c r="C2" s="27"/>
      <c r="D2" s="27"/>
      <c r="E2" s="27"/>
      <c r="F2" s="28" t="s">
        <v>32</v>
      </c>
      <c r="G2" s="9"/>
    </row>
    <row r="3" spans="1:7" x14ac:dyDescent="0.25">
      <c r="A3" s="21"/>
      <c r="B3" s="10"/>
      <c r="C3" s="51" t="s">
        <v>15</v>
      </c>
      <c r="D3" s="51"/>
      <c r="E3" s="51"/>
      <c r="F3" s="51"/>
      <c r="G3" s="52"/>
    </row>
    <row r="4" spans="1:7" ht="15.75" x14ac:dyDescent="0.25">
      <c r="A4" s="53" t="s">
        <v>29</v>
      </c>
      <c r="B4" s="54"/>
      <c r="C4" s="54"/>
      <c r="D4" s="54"/>
      <c r="E4" s="54"/>
      <c r="F4" s="54"/>
      <c r="G4" s="55"/>
    </row>
    <row r="5" spans="1:7" x14ac:dyDescent="0.25">
      <c r="A5" s="20"/>
      <c r="B5" s="8"/>
      <c r="C5" s="56" t="s">
        <v>16</v>
      </c>
      <c r="D5" s="56"/>
      <c r="E5" s="56"/>
      <c r="F5" s="56"/>
      <c r="G5" s="57"/>
    </row>
    <row r="6" spans="1:7" ht="6.75" customHeight="1" x14ac:dyDescent="0.25">
      <c r="A6" s="20"/>
      <c r="B6" s="25"/>
      <c r="C6" s="56"/>
      <c r="D6" s="56"/>
      <c r="E6" s="56"/>
      <c r="F6" s="56"/>
      <c r="G6" s="57"/>
    </row>
    <row r="7" spans="1:7" x14ac:dyDescent="0.25">
      <c r="A7" s="22"/>
      <c r="B7" s="11"/>
      <c r="C7" s="1"/>
      <c r="D7" s="1"/>
      <c r="E7" s="1"/>
      <c r="F7" s="1"/>
      <c r="G7" s="12"/>
    </row>
    <row r="8" spans="1:7" ht="18.75" x14ac:dyDescent="0.3">
      <c r="A8" s="48" t="s">
        <v>17</v>
      </c>
      <c r="B8" s="49"/>
      <c r="C8" s="49"/>
      <c r="D8" s="49"/>
      <c r="E8" s="49"/>
      <c r="F8" s="49"/>
      <c r="G8" s="50"/>
    </row>
    <row r="9" spans="1:7" ht="25.5" customHeight="1" x14ac:dyDescent="0.25">
      <c r="A9" s="62" t="s">
        <v>34</v>
      </c>
      <c r="B9" s="63"/>
      <c r="C9" s="63"/>
      <c r="D9" s="63"/>
      <c r="E9" s="63"/>
      <c r="F9" s="63"/>
      <c r="G9" s="64"/>
    </row>
    <row r="10" spans="1:7" ht="35.1" customHeight="1" x14ac:dyDescent="0.25">
      <c r="A10" s="65"/>
      <c r="B10" s="63"/>
      <c r="C10" s="63"/>
      <c r="D10" s="63"/>
      <c r="E10" s="63"/>
      <c r="F10" s="63"/>
      <c r="G10" s="64"/>
    </row>
    <row r="11" spans="1:7" x14ac:dyDescent="0.25">
      <c r="A11" s="66" t="s">
        <v>18</v>
      </c>
      <c r="B11" s="67"/>
      <c r="C11" s="67"/>
      <c r="D11" s="67"/>
      <c r="E11" s="67"/>
      <c r="F11" s="67"/>
      <c r="G11" s="68"/>
    </row>
    <row r="12" spans="1:7" ht="6.75" customHeight="1" x14ac:dyDescent="0.25">
      <c r="A12" s="23"/>
      <c r="B12" s="11"/>
      <c r="C12" s="1"/>
      <c r="D12" s="1"/>
      <c r="E12" s="1"/>
      <c r="F12" s="1"/>
      <c r="G12" s="12"/>
    </row>
    <row r="13" spans="1:7" ht="39" customHeight="1" x14ac:dyDescent="0.25">
      <c r="A13" s="15" t="s">
        <v>19</v>
      </c>
      <c r="B13" s="69" t="s">
        <v>28</v>
      </c>
      <c r="C13" s="70"/>
      <c r="D13" s="70"/>
      <c r="E13" s="70"/>
      <c r="F13" s="70"/>
      <c r="G13" s="71"/>
    </row>
    <row r="14" spans="1:7" ht="275.25" customHeight="1" x14ac:dyDescent="0.25">
      <c r="A14" s="15" t="s">
        <v>20</v>
      </c>
      <c r="B14" s="72" t="s">
        <v>30</v>
      </c>
      <c r="C14" s="73"/>
      <c r="D14" s="73"/>
      <c r="E14" s="73"/>
      <c r="F14" s="73"/>
      <c r="G14" s="74"/>
    </row>
    <row r="15" spans="1:7" ht="34.700000000000003" customHeight="1" x14ac:dyDescent="0.25">
      <c r="A15" s="15" t="s">
        <v>21</v>
      </c>
      <c r="B15" s="14"/>
      <c r="C15" s="75">
        <f>'Приложение №1'!P11</f>
        <v>57400</v>
      </c>
      <c r="D15" s="75"/>
      <c r="E15" s="76" t="s">
        <v>26</v>
      </c>
      <c r="F15" s="76"/>
      <c r="G15" s="77"/>
    </row>
    <row r="16" spans="1:7" ht="15.75" x14ac:dyDescent="0.25">
      <c r="A16" s="58" t="s">
        <v>22</v>
      </c>
      <c r="B16" s="59"/>
      <c r="C16" s="59"/>
      <c r="D16" s="59"/>
      <c r="E16" s="59"/>
      <c r="F16" s="60" t="s">
        <v>35</v>
      </c>
      <c r="G16" s="61"/>
    </row>
    <row r="17" spans="1:7" x14ac:dyDescent="0.25">
      <c r="A17" s="1"/>
      <c r="B17" s="1"/>
      <c r="C17" s="1"/>
      <c r="D17" s="1"/>
      <c r="E17" s="1"/>
      <c r="F17" s="1"/>
      <c r="G17" s="24"/>
    </row>
    <row r="18" spans="1:7" ht="15.75" x14ac:dyDescent="0.25">
      <c r="A18" s="1"/>
      <c r="B18" s="1"/>
      <c r="C18" s="1"/>
      <c r="D18" s="1"/>
      <c r="E18" s="47" t="s">
        <v>36</v>
      </c>
      <c r="F18" s="47"/>
      <c r="G18" s="47"/>
    </row>
  </sheetData>
  <mergeCells count="14">
    <mergeCell ref="E18:G18"/>
    <mergeCell ref="A8:G8"/>
    <mergeCell ref="C3:G3"/>
    <mergeCell ref="A4:G4"/>
    <mergeCell ref="C5:G5"/>
    <mergeCell ref="C6:G6"/>
    <mergeCell ref="A16:E16"/>
    <mergeCell ref="F16:G16"/>
    <mergeCell ref="A9:G10"/>
    <mergeCell ref="A11:G11"/>
    <mergeCell ref="B13:G13"/>
    <mergeCell ref="B14:G14"/>
    <mergeCell ref="C15:D15"/>
    <mergeCell ref="E15:G15"/>
  </mergeCells>
  <phoneticPr fontId="12" type="noConversion"/>
  <pageMargins left="0.7" right="0.7" top="0.75" bottom="0.75" header="0.3" footer="0.3"/>
  <pageSetup paperSize="9" scale="73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90" zoomScaleNormal="90" zoomScaleSheetLayoutView="90" workbookViewId="0">
      <selection activeCell="J7" sqref="J7:J9"/>
    </sheetView>
  </sheetViews>
  <sheetFormatPr defaultRowHeight="15" x14ac:dyDescent="0.25"/>
  <cols>
    <col min="1" max="1" width="3" customWidth="1"/>
    <col min="2" max="2" width="22.85546875" customWidth="1"/>
    <col min="3" max="3" width="16.85546875" customWidth="1"/>
    <col min="4" max="4" width="6" bestFit="1" customWidth="1"/>
    <col min="5" max="5" width="6" customWidth="1"/>
    <col min="6" max="6" width="13.42578125" customWidth="1"/>
    <col min="7" max="7" width="13.5703125" customWidth="1"/>
    <col min="8" max="8" width="13" customWidth="1"/>
    <col min="9" max="9" width="7.140625" customWidth="1"/>
    <col min="10" max="10" width="14" customWidth="1"/>
    <col min="11" max="11" width="14.85546875" customWidth="1"/>
    <col min="12" max="12" width="13.42578125" customWidth="1"/>
    <col min="13" max="13" width="20.28515625" customWidth="1"/>
    <col min="14" max="14" width="12.42578125" customWidth="1"/>
    <col min="15" max="15" width="12.7109375" customWidth="1"/>
    <col min="16" max="16" width="15.140625" customWidth="1"/>
  </cols>
  <sheetData>
    <row r="1" spans="1:16" x14ac:dyDescent="0.25">
      <c r="M1" s="78" t="s">
        <v>27</v>
      </c>
      <c r="N1" s="78"/>
      <c r="O1" s="78"/>
      <c r="P1" s="78"/>
    </row>
    <row r="2" spans="1:16" x14ac:dyDescent="0.25">
      <c r="M2" s="78"/>
      <c r="N2" s="78"/>
      <c r="O2" s="78"/>
      <c r="P2" s="78"/>
    </row>
    <row r="3" spans="1:16" x14ac:dyDescent="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5" customHeight="1" x14ac:dyDescent="0.25"/>
    <row r="5" spans="1:16" x14ac:dyDescent="0.25">
      <c r="A5" s="82" t="s">
        <v>1</v>
      </c>
      <c r="B5" s="83" t="s">
        <v>2</v>
      </c>
      <c r="C5" s="83" t="s">
        <v>3</v>
      </c>
      <c r="D5" s="83" t="s">
        <v>4</v>
      </c>
      <c r="E5" s="84" t="s">
        <v>5</v>
      </c>
      <c r="F5" s="80" t="s">
        <v>6</v>
      </c>
      <c r="G5" s="80"/>
      <c r="H5" s="80"/>
      <c r="I5" s="79" t="s">
        <v>7</v>
      </c>
      <c r="J5" s="80" t="s">
        <v>8</v>
      </c>
      <c r="K5" s="80"/>
      <c r="L5" s="80"/>
      <c r="M5" s="80" t="s">
        <v>9</v>
      </c>
      <c r="N5" s="80"/>
      <c r="O5" s="80"/>
      <c r="P5" s="80"/>
    </row>
    <row r="6" spans="1:16" ht="42.75" customHeight="1" x14ac:dyDescent="0.25">
      <c r="A6" s="82"/>
      <c r="B6" s="83"/>
      <c r="C6" s="83"/>
      <c r="D6" s="83"/>
      <c r="E6" s="84"/>
      <c r="F6" s="80"/>
      <c r="G6" s="80"/>
      <c r="H6" s="80"/>
      <c r="I6" s="79"/>
      <c r="J6" s="80"/>
      <c r="K6" s="80"/>
      <c r="L6" s="80"/>
      <c r="M6" s="80"/>
      <c r="N6" s="80"/>
      <c r="O6" s="80"/>
      <c r="P6" s="80"/>
    </row>
    <row r="7" spans="1:16" ht="39" customHeight="1" x14ac:dyDescent="0.25">
      <c r="A7" s="82"/>
      <c r="B7" s="83"/>
      <c r="C7" s="83"/>
      <c r="D7" s="83"/>
      <c r="E7" s="84"/>
      <c r="F7" s="85" t="s">
        <v>38</v>
      </c>
      <c r="G7" s="85" t="s">
        <v>39</v>
      </c>
      <c r="H7" s="85" t="s">
        <v>40</v>
      </c>
      <c r="I7" s="79"/>
      <c r="J7" s="80" t="s">
        <v>23</v>
      </c>
      <c r="K7" s="80" t="s">
        <v>10</v>
      </c>
      <c r="L7" s="80" t="s">
        <v>24</v>
      </c>
      <c r="M7" s="80" t="s">
        <v>11</v>
      </c>
      <c r="N7" s="80" t="s">
        <v>12</v>
      </c>
      <c r="O7" s="80" t="s">
        <v>13</v>
      </c>
      <c r="P7" s="80" t="s">
        <v>14</v>
      </c>
    </row>
    <row r="8" spans="1:16" ht="40.5" customHeight="1" x14ac:dyDescent="0.25">
      <c r="A8" s="82"/>
      <c r="B8" s="83"/>
      <c r="C8" s="83"/>
      <c r="D8" s="83"/>
      <c r="E8" s="84"/>
      <c r="F8" s="86"/>
      <c r="G8" s="86"/>
      <c r="H8" s="86"/>
      <c r="I8" s="79"/>
      <c r="J8" s="80"/>
      <c r="K8" s="80"/>
      <c r="L8" s="80"/>
      <c r="M8" s="80"/>
      <c r="N8" s="80"/>
      <c r="O8" s="80"/>
      <c r="P8" s="80"/>
    </row>
    <row r="9" spans="1:16" ht="58.5" customHeight="1" x14ac:dyDescent="0.25">
      <c r="A9" s="82"/>
      <c r="B9" s="83"/>
      <c r="C9" s="83"/>
      <c r="D9" s="83"/>
      <c r="E9" s="84"/>
      <c r="F9" s="87"/>
      <c r="G9" s="87"/>
      <c r="H9" s="87"/>
      <c r="I9" s="79"/>
      <c r="J9" s="80"/>
      <c r="K9" s="80"/>
      <c r="L9" s="80"/>
      <c r="M9" s="80"/>
      <c r="N9" s="80"/>
      <c r="O9" s="80"/>
      <c r="P9" s="80"/>
    </row>
    <row r="10" spans="1:16" s="30" customFormat="1" ht="38.25" x14ac:dyDescent="0.2">
      <c r="A10" s="40">
        <v>1</v>
      </c>
      <c r="B10" s="33" t="s">
        <v>37</v>
      </c>
      <c r="C10" s="34" t="s">
        <v>33</v>
      </c>
      <c r="D10" s="41" t="s">
        <v>25</v>
      </c>
      <c r="E10" s="41">
        <v>4</v>
      </c>
      <c r="F10" s="42">
        <v>14000</v>
      </c>
      <c r="G10" s="42">
        <v>14300</v>
      </c>
      <c r="H10" s="42">
        <v>14750</v>
      </c>
      <c r="I10" s="43"/>
      <c r="J10" s="44">
        <f t="shared" ref="J10" si="0">AVERAGE(F10:H10)</f>
        <v>14350</v>
      </c>
      <c r="K10" s="44">
        <f t="shared" ref="K10" si="1">SQRT(VAR(F10:H10))</f>
        <v>377.4917217635375</v>
      </c>
      <c r="L10" s="44">
        <f t="shared" ref="L10" si="2">K10/J10*100</f>
        <v>2.6306043328469513</v>
      </c>
      <c r="M10" s="44">
        <f t="shared" ref="M10" si="3">E10*SUM(F10:H10)/COLUMNS(F10:H10)</f>
        <v>57400</v>
      </c>
      <c r="N10" s="44">
        <f t="shared" ref="N10" si="4">M10/E10</f>
        <v>14350</v>
      </c>
      <c r="O10" s="44">
        <f t="shared" ref="O10" si="5">ROUND(N10,2)</f>
        <v>14350</v>
      </c>
      <c r="P10" s="44">
        <f t="shared" ref="P10" si="6">O10*E10</f>
        <v>57400</v>
      </c>
    </row>
    <row r="11" spans="1:16" x14ac:dyDescent="0.25">
      <c r="A11" s="35"/>
      <c r="B11" s="36"/>
      <c r="C11" s="36"/>
      <c r="D11" s="36"/>
      <c r="E11" s="36"/>
      <c r="F11" s="37"/>
      <c r="G11" s="38"/>
      <c r="H11" s="45"/>
      <c r="I11" s="39"/>
      <c r="J11" s="39"/>
      <c r="K11" s="39"/>
      <c r="L11" s="39"/>
      <c r="M11" s="39"/>
      <c r="N11" s="39"/>
      <c r="O11" s="39"/>
      <c r="P11" s="46">
        <f>SUM(P10:P10)</f>
        <v>57400</v>
      </c>
    </row>
    <row r="12" spans="1:16" x14ac:dyDescent="0.25">
      <c r="A12" s="7"/>
      <c r="B12" s="3"/>
      <c r="C12" s="2"/>
      <c r="D12" s="4"/>
      <c r="E12" s="5"/>
      <c r="F12" s="31"/>
      <c r="G12" s="31"/>
      <c r="H12" s="31"/>
      <c r="I12" s="31"/>
      <c r="J12" s="1"/>
      <c r="K12" s="1"/>
      <c r="L12" s="1"/>
      <c r="M12" s="1"/>
      <c r="N12" s="1"/>
      <c r="O12" s="1"/>
      <c r="P12" s="26"/>
    </row>
    <row r="13" spans="1:16" x14ac:dyDescent="0.25">
      <c r="A13" s="7"/>
      <c r="B13" s="2"/>
      <c r="C13" s="1"/>
      <c r="D13" s="1"/>
      <c r="E13" s="5"/>
      <c r="F13" s="5"/>
      <c r="G13" s="5"/>
      <c r="H13" s="32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7"/>
      <c r="B14" s="6"/>
      <c r="C14" s="1"/>
      <c r="D14" s="4"/>
      <c r="E14" s="5"/>
      <c r="F14" s="5"/>
      <c r="G14" s="5"/>
      <c r="H14" s="5"/>
      <c r="I14" s="1"/>
      <c r="J14" s="1"/>
      <c r="K14" s="1"/>
      <c r="L14" s="1"/>
      <c r="M14" s="26"/>
      <c r="N14" s="1"/>
      <c r="O14" s="1"/>
      <c r="P14" s="1"/>
    </row>
    <row r="15" spans="1:16" x14ac:dyDescent="0.25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7"/>
      <c r="B19" s="1"/>
      <c r="C19" s="1"/>
      <c r="D19" s="1"/>
      <c r="E19" s="1"/>
      <c r="F19" s="1"/>
      <c r="G19" s="1"/>
      <c r="H19" s="1"/>
      <c r="I19" s="1"/>
      <c r="J19" s="16"/>
      <c r="K19" s="16"/>
      <c r="L19" s="16"/>
      <c r="M19" s="1"/>
      <c r="N19" s="1"/>
      <c r="O19" s="1"/>
      <c r="P19" s="1"/>
    </row>
    <row r="20" spans="1:16" x14ac:dyDescent="0.25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1">
    <mergeCell ref="M5:P6"/>
    <mergeCell ref="J5:L6"/>
    <mergeCell ref="L7:L9"/>
    <mergeCell ref="H7:H9"/>
    <mergeCell ref="F7:F9"/>
    <mergeCell ref="M1:P2"/>
    <mergeCell ref="I5:I9"/>
    <mergeCell ref="K7:K9"/>
    <mergeCell ref="J7:J9"/>
    <mergeCell ref="O7:O9"/>
    <mergeCell ref="P7:P9"/>
    <mergeCell ref="A3:P3"/>
    <mergeCell ref="A5:A9"/>
    <mergeCell ref="B5:B9"/>
    <mergeCell ref="C5:C9"/>
    <mergeCell ref="D5:D9"/>
    <mergeCell ref="E5:E9"/>
    <mergeCell ref="F5:H6"/>
    <mergeCell ref="G7:G9"/>
    <mergeCell ref="M7:M9"/>
    <mergeCell ref="N7:N9"/>
  </mergeCells>
  <phoneticPr fontId="0" type="noConversion"/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Приложение №1</vt:lpstr>
      <vt:lpstr>Обоснование!Область_печати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2019-03-15T08:07:52Z</cp:lastPrinted>
  <dcterms:created xsi:type="dcterms:W3CDTF">2006-09-16T00:00:00Z</dcterms:created>
  <dcterms:modified xsi:type="dcterms:W3CDTF">2026-07-02T09:57:40Z</dcterms:modified>
</cp:coreProperties>
</file>