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845" yWindow="945" windowWidth="14445" windowHeight="12795" tabRatio="815"/>
  </bookViews>
  <sheets>
    <sheet name="лот 2" sheetId="11" r:id="rId1"/>
  </sheets>
  <calcPr calcId="145621"/>
</workbook>
</file>

<file path=xl/calcChain.xml><?xml version="1.0" encoding="utf-8"?>
<calcChain xmlns="http://schemas.openxmlformats.org/spreadsheetml/2006/main">
  <c r="F6" i="11" l="1"/>
  <c r="M6" i="11" s="1"/>
  <c r="O6" i="11" s="1"/>
  <c r="P6" i="11" s="1"/>
  <c r="P7" i="11" s="1"/>
  <c r="E6" i="11"/>
  <c r="D6" i="11"/>
  <c r="I6" i="11" l="1"/>
  <c r="J6" i="11"/>
  <c r="H6" i="11"/>
  <c r="G6" i="11" s="1"/>
</calcChain>
</file>

<file path=xl/sharedStrings.xml><?xml version="1.0" encoding="utf-8"?>
<sst xmlns="http://schemas.openxmlformats.org/spreadsheetml/2006/main" count="24" uniqueCount="24">
  <si>
    <t>Итого</t>
  </si>
  <si>
    <t>№ п/п</t>
  </si>
  <si>
    <t>Наименование</t>
  </si>
  <si>
    <t xml:space="preserve">Среднее квадратичное отклонение </t>
  </si>
  <si>
    <t>Коэффициент вариации (д.б. &lt; 33%)</t>
  </si>
  <si>
    <t>Ед.изм.</t>
  </si>
  <si>
    <t>шт</t>
  </si>
  <si>
    <t>ОКПД2,                                                    КТРУ</t>
  </si>
  <si>
    <t>Источник ценовой информации</t>
  </si>
  <si>
    <t>Значение цены указаное в источнике, без учета НДС</t>
  </si>
  <si>
    <t>Используемый метод определения НМЦК:  Метод сопоставимых рыночных цен (анализа рынка) в соответствии с частями 2-6 статьи 22 Закона о контрактной системе (на основании п.9 Порядка определения начальной (максимальной) цены контракта, цены контракта, заключаемого с единственным поставщиком (подрядчиком, исполнителем), и начальной цены единицы товара, работы, услуги при осуществлении закупок медицинских изделий (утв. Приказом Министерства здравоохранения РФ от 15 мая 2020 г. N 450н)</t>
  </si>
  <si>
    <t>* Начальная цена единицы медицинского изделия, используемая для расчета начальной (максимальной) цены контракта, установлена в размере не более средневзвешенной цены, в соответствии с п.9 Порядка определения начальной (максимальной) цены контракта, цены контракта, заключаемого с единственным поставщиком (подрядчиком, исполнителем), и начальной цены единицы товара, работы, услуги при осуществлении закупок медицинских изделий (утв. Приказом Министерства здравоохранения РФ от 15 мая 2020 г. N 450н).
** Ставки налогообложения НДС установлены в соответствии с п.2 ст. 149, п.2 ст. 164 Налогового кодекса РФ, Постановления Правительства РФ от 30 сентября 2015 г. N 1042., Постановления Правительства РФ от 15 сентября 2008 г. N 688</t>
  </si>
  <si>
    <t>Начальная (максимальная) цена контракта, руб.</t>
  </si>
  <si>
    <t>Цена за 1 ед., используемая для расчета максимальной цены контракта (с учетом НДС)</t>
  </si>
  <si>
    <t>Ставка НДС,
%**</t>
  </si>
  <si>
    <t xml:space="preserve">Кол-во </t>
  </si>
  <si>
    <t>Средневзвешенное значение цены</t>
  </si>
  <si>
    <t>КП 1</t>
  </si>
  <si>
    <t>КП 2</t>
  </si>
  <si>
    <t>КП 3</t>
  </si>
  <si>
    <t>Начальная цена единицы медицинского изделия, без учета НДС (среднее
значение цены)</t>
  </si>
  <si>
    <t>Цена за 1 ед.,
используемая для расчета максимальной
цены контракта без НДС (минимальная)*</t>
  </si>
  <si>
    <t>27.90.33.110</t>
  </si>
  <si>
    <t>Лампа бактерицидная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</si>
</sst>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р_._-;\-* #,##0.00_р_._-;_-* &quot;-&quot;??_р_._-;_-@_-"/>
    <numFmt numFmtId="165" formatCode="_-* #,##0.00&quot;р.&quot;_-;\-* #,##0.00&quot;р.&quot;_-;_-* \-??&quot;р.&quot;_-;_-@_-"/>
    <numFmt numFmtId="166" formatCode="_-* #,##0.00_р_._-;\-* #,##0.00_р_._-;_-* \-??_р_._-;_-@_-"/>
    <numFmt numFmtId="167" formatCode="_(* #,##0.00_);_(* \(#,##0.00\);_(* \-??_);_(@_)"/>
    <numFmt numFmtId="168" formatCode="#,##0.00\ _₽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sz val="10"/>
      <name val="Arial Cyr"/>
      <charset val="204"/>
    </font>
    <font>
      <sz val="11"/>
      <color indexed="63"/>
      <name val="Calibri"/>
      <family val="2"/>
      <charset val="204"/>
    </font>
    <font>
      <sz val="10"/>
      <name val="Arial"/>
      <family val="2"/>
      <charset val="204"/>
    </font>
    <font>
      <u/>
      <sz val="9.35"/>
      <color indexed="12"/>
      <name val="Calibri"/>
      <family val="2"/>
      <charset val="204"/>
    </font>
    <font>
      <sz val="10"/>
      <name val="Arial Cyr"/>
      <family val="2"/>
      <charset val="204"/>
    </font>
    <font>
      <sz val="12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sz val="10"/>
      <color theme="1"/>
      <name val="Arial"/>
      <family val="2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7">
    <xf numFmtId="0" fontId="0" fillId="0" borderId="0"/>
    <xf numFmtId="0" fontId="1" fillId="0" borderId="0" applyBorder="0" applyProtection="0"/>
    <xf numFmtId="0" fontId="6" fillId="0" borderId="0" applyNumberFormat="0" applyFill="0" applyBorder="0" applyProtection="0">
      <alignment vertical="center"/>
    </xf>
    <xf numFmtId="165" fontId="1" fillId="0" borderId="0" applyFill="0" applyBorder="0" applyProtection="0">
      <alignment vertical="center"/>
    </xf>
    <xf numFmtId="0" fontId="3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>
      <alignment vertical="center"/>
    </xf>
    <xf numFmtId="0" fontId="4" fillId="0" borderId="0">
      <alignment vertical="center"/>
    </xf>
    <xf numFmtId="9" fontId="1" fillId="0" borderId="0" applyFill="0" applyBorder="0" applyProtection="0">
      <alignment vertical="center"/>
    </xf>
    <xf numFmtId="9" fontId="1" fillId="0" borderId="0" applyFill="0" applyBorder="0" applyProtection="0">
      <alignment vertical="center"/>
    </xf>
    <xf numFmtId="9" fontId="1" fillId="0" borderId="0" applyFill="0" applyBorder="0" applyProtection="0">
      <alignment vertical="center"/>
    </xf>
    <xf numFmtId="9" fontId="1" fillId="0" borderId="0" applyFill="0" applyBorder="0" applyProtection="0">
      <alignment vertical="center"/>
    </xf>
    <xf numFmtId="9" fontId="1" fillId="0" borderId="0" applyFill="0" applyBorder="0" applyProtection="0">
      <alignment vertical="center"/>
    </xf>
    <xf numFmtId="9" fontId="1" fillId="0" borderId="0" applyFill="0" applyBorder="0" applyProtection="0">
      <alignment vertical="center"/>
    </xf>
    <xf numFmtId="9" fontId="1" fillId="0" borderId="0" applyFill="0" applyBorder="0" applyProtection="0">
      <alignment vertical="center"/>
    </xf>
    <xf numFmtId="9" fontId="1" fillId="0" borderId="0" applyFill="0" applyBorder="0" applyProtection="0">
      <alignment vertical="center"/>
    </xf>
    <xf numFmtId="9" fontId="1" fillId="0" borderId="0" applyFill="0" applyBorder="0" applyProtection="0">
      <alignment vertical="center"/>
    </xf>
    <xf numFmtId="9" fontId="1" fillId="0" borderId="0" applyFill="0" applyBorder="0" applyProtection="0">
      <alignment vertical="center"/>
    </xf>
    <xf numFmtId="9" fontId="1" fillId="0" borderId="0" applyFill="0" applyBorder="0" applyProtection="0">
      <alignment vertical="center"/>
    </xf>
    <xf numFmtId="9" fontId="1" fillId="0" borderId="0" applyFill="0" applyBorder="0" applyProtection="0">
      <alignment vertical="center"/>
    </xf>
    <xf numFmtId="9" fontId="1" fillId="0" borderId="0" applyFill="0" applyBorder="0" applyProtection="0">
      <alignment vertical="center"/>
    </xf>
    <xf numFmtId="9" fontId="1" fillId="0" borderId="0" applyFill="0" applyBorder="0" applyProtection="0">
      <alignment vertical="center"/>
    </xf>
    <xf numFmtId="0" fontId="5" fillId="0" borderId="0"/>
    <xf numFmtId="164" fontId="3" fillId="0" borderId="0" applyFont="0" applyFill="0" applyBorder="0" applyAlignment="0" applyProtection="0"/>
    <xf numFmtId="166" fontId="1" fillId="0" borderId="0" applyFill="0" applyBorder="0" applyProtection="0">
      <alignment vertical="center"/>
    </xf>
    <xf numFmtId="166" fontId="1" fillId="0" borderId="0" applyFill="0" applyBorder="0" applyProtection="0">
      <alignment vertical="center"/>
    </xf>
    <xf numFmtId="166" fontId="1" fillId="0" borderId="0" applyFill="0" applyBorder="0" applyProtection="0">
      <alignment vertical="center"/>
    </xf>
    <xf numFmtId="166" fontId="1" fillId="0" borderId="0" applyFill="0" applyBorder="0" applyProtection="0">
      <alignment vertical="center"/>
    </xf>
    <xf numFmtId="166" fontId="1" fillId="0" borderId="0" applyFill="0" applyBorder="0" applyProtection="0">
      <alignment vertical="center"/>
    </xf>
    <xf numFmtId="166" fontId="1" fillId="0" borderId="0" applyFill="0" applyBorder="0" applyProtection="0">
      <alignment vertical="center"/>
    </xf>
    <xf numFmtId="166" fontId="1" fillId="0" borderId="0" applyFill="0" applyBorder="0" applyProtection="0">
      <alignment vertical="center"/>
    </xf>
    <xf numFmtId="166" fontId="1" fillId="0" borderId="0" applyFill="0" applyBorder="0" applyProtection="0">
      <alignment vertical="center"/>
    </xf>
    <xf numFmtId="166" fontId="1" fillId="0" borderId="0" applyFill="0" applyBorder="0" applyProtection="0">
      <alignment vertical="center"/>
    </xf>
    <xf numFmtId="166" fontId="1" fillId="0" borderId="0" applyFill="0" applyBorder="0" applyProtection="0">
      <alignment vertical="center"/>
    </xf>
    <xf numFmtId="166" fontId="1" fillId="0" borderId="0" applyFill="0" applyBorder="0" applyProtection="0">
      <alignment vertical="center"/>
    </xf>
    <xf numFmtId="166" fontId="1" fillId="0" borderId="0" applyFill="0" applyBorder="0" applyProtection="0">
      <alignment vertical="center"/>
    </xf>
    <xf numFmtId="166" fontId="1" fillId="0" borderId="0" applyFill="0" applyBorder="0" applyProtection="0">
      <alignment vertical="center"/>
    </xf>
    <xf numFmtId="167" fontId="1" fillId="0" borderId="0" applyFill="0" applyBorder="0" applyProtection="0">
      <alignment vertical="center"/>
    </xf>
    <xf numFmtId="166" fontId="1" fillId="0" borderId="0" applyFill="0" applyBorder="0" applyProtection="0">
      <alignment vertical="center"/>
    </xf>
    <xf numFmtId="166" fontId="1" fillId="0" borderId="0" applyFill="0" applyBorder="0" applyProtection="0">
      <alignment vertical="center"/>
    </xf>
    <xf numFmtId="0" fontId="5" fillId="0" borderId="0"/>
    <xf numFmtId="0" fontId="15" fillId="0" borderId="0"/>
  </cellStyleXfs>
  <cellXfs count="32">
    <xf numFmtId="0" fontId="0" fillId="0" borderId="0" xfId="0"/>
    <xf numFmtId="0" fontId="2" fillId="0" borderId="2" xfId="1" applyFont="1" applyBorder="1" applyAlignment="1">
      <alignment horizontal="center" vertical="center" wrapText="1"/>
    </xf>
    <xf numFmtId="2" fontId="2" fillId="0" borderId="2" xfId="1" applyNumberFormat="1" applyFont="1" applyBorder="1" applyAlignment="1">
      <alignment horizontal="center" vertical="center" wrapText="1"/>
    </xf>
    <xf numFmtId="10" fontId="2" fillId="0" borderId="2" xfId="1" applyNumberFormat="1" applyFont="1" applyBorder="1" applyAlignment="1">
      <alignment horizontal="center" vertical="center" wrapText="1"/>
    </xf>
    <xf numFmtId="1" fontId="10" fillId="0" borderId="2" xfId="1" applyNumberFormat="1" applyFont="1" applyBorder="1" applyAlignment="1">
      <alignment horizontal="center" vertical="center" wrapText="1"/>
    </xf>
    <xf numFmtId="2" fontId="9" fillId="0" borderId="2" xfId="1" applyNumberFormat="1" applyFont="1" applyBorder="1" applyAlignment="1">
      <alignment horizontal="center" vertical="center" wrapText="1"/>
    </xf>
    <xf numFmtId="2" fontId="0" fillId="0" borderId="0" xfId="0" applyNumberFormat="1"/>
    <xf numFmtId="0" fontId="14" fillId="0" borderId="2" xfId="1" applyFont="1" applyBorder="1" applyAlignment="1">
      <alignment horizontal="center" vertical="center" wrapText="1"/>
    </xf>
    <xf numFmtId="2" fontId="0" fillId="0" borderId="0" xfId="0" applyNumberFormat="1" applyBorder="1"/>
    <xf numFmtId="0" fontId="0" fillId="0" borderId="0" xfId="0" applyBorder="1"/>
    <xf numFmtId="0" fontId="0" fillId="0" borderId="0" xfId="0" applyAlignment="1">
      <alignment wrapText="1"/>
    </xf>
    <xf numFmtId="168" fontId="17" fillId="3" borderId="14" xfId="0" applyNumberFormat="1" applyFont="1" applyFill="1" applyBorder="1" applyAlignment="1">
      <alignment horizontal="center" vertical="center" wrapText="1"/>
    </xf>
    <xf numFmtId="168" fontId="16" fillId="0" borderId="2" xfId="0" applyNumberFormat="1" applyFont="1" applyBorder="1" applyAlignment="1">
      <alignment horizontal="center" vertical="center" wrapText="1"/>
    </xf>
    <xf numFmtId="0" fontId="18" fillId="4" borderId="0" xfId="0" applyFont="1" applyFill="1" applyAlignment="1">
      <alignment vertical="top"/>
    </xf>
    <xf numFmtId="0" fontId="9" fillId="0" borderId="2" xfId="1" applyFont="1" applyBorder="1" applyAlignment="1">
      <alignment horizontal="right" vertical="center" wrapText="1"/>
    </xf>
    <xf numFmtId="0" fontId="9" fillId="0" borderId="2" xfId="1" applyFont="1" applyBorder="1" applyAlignment="1">
      <alignment horizontal="right" vertical="center" wrapText="1"/>
    </xf>
    <xf numFmtId="0" fontId="11" fillId="0" borderId="0" xfId="0" applyFont="1" applyAlignment="1">
      <alignment horizontal="left" wrapText="1"/>
    </xf>
    <xf numFmtId="0" fontId="12" fillId="0" borderId="4" xfId="1" applyFont="1" applyBorder="1" applyAlignment="1">
      <alignment horizontal="center" vertical="center" wrapText="1"/>
    </xf>
    <xf numFmtId="0" fontId="12" fillId="0" borderId="6" xfId="1" applyFont="1" applyBorder="1" applyAlignment="1">
      <alignment horizontal="center" vertical="center" wrapText="1"/>
    </xf>
    <xf numFmtId="0" fontId="13" fillId="2" borderId="5" xfId="65" applyFont="1" applyFill="1" applyBorder="1" applyAlignment="1">
      <alignment horizontal="center" vertical="center" wrapText="1"/>
    </xf>
    <xf numFmtId="0" fontId="13" fillId="2" borderId="7" xfId="65" applyFont="1" applyFill="1" applyBorder="1" applyAlignment="1">
      <alignment horizontal="center" vertical="center" wrapText="1"/>
    </xf>
    <xf numFmtId="0" fontId="13" fillId="2" borderId="8" xfId="65" applyFont="1" applyFill="1" applyBorder="1" applyAlignment="1">
      <alignment horizontal="center" vertical="center" wrapText="1"/>
    </xf>
    <xf numFmtId="0" fontId="12" fillId="0" borderId="2" xfId="1" applyFont="1" applyBorder="1" applyAlignment="1">
      <alignment horizontal="center" vertical="center" wrapText="1"/>
    </xf>
    <xf numFmtId="0" fontId="12" fillId="0" borderId="1" xfId="1" applyFont="1" applyBorder="1" applyAlignment="1">
      <alignment horizontal="center" vertical="center" wrapText="1"/>
    </xf>
    <xf numFmtId="0" fontId="13" fillId="2" borderId="1" xfId="65" applyFont="1" applyFill="1" applyBorder="1" applyAlignment="1">
      <alignment horizontal="center" vertical="center" wrapText="1"/>
    </xf>
    <xf numFmtId="0" fontId="13" fillId="2" borderId="3" xfId="65" applyFont="1" applyFill="1" applyBorder="1" applyAlignment="1">
      <alignment horizontal="center" vertical="center" wrapText="1"/>
    </xf>
    <xf numFmtId="0" fontId="13" fillId="2" borderId="9" xfId="65" applyFont="1" applyFill="1" applyBorder="1" applyAlignment="1">
      <alignment horizontal="center" vertical="center" wrapText="1"/>
    </xf>
    <xf numFmtId="0" fontId="12" fillId="0" borderId="10" xfId="1" applyFont="1" applyBorder="1" applyAlignment="1">
      <alignment horizontal="center" vertical="center" wrapText="1"/>
    </xf>
    <xf numFmtId="0" fontId="8" fillId="0" borderId="0" xfId="1" applyFont="1" applyAlignment="1">
      <alignment horizontal="left" vertical="center" wrapText="1"/>
    </xf>
    <xf numFmtId="0" fontId="12" fillId="0" borderId="12" xfId="1" applyFont="1" applyBorder="1" applyAlignment="1">
      <alignment horizontal="center" vertical="center" wrapText="1"/>
    </xf>
    <xf numFmtId="0" fontId="12" fillId="0" borderId="13" xfId="1" applyFont="1" applyBorder="1" applyAlignment="1">
      <alignment horizontal="center" vertical="center" wrapText="1"/>
    </xf>
    <xf numFmtId="0" fontId="12" fillId="0" borderId="11" xfId="1" applyFont="1" applyBorder="1" applyAlignment="1">
      <alignment horizontal="center" vertical="center" wrapText="1"/>
    </xf>
  </cellXfs>
  <cellStyles count="67">
    <cellStyle name="Excel Built-in Normal" xfId="1"/>
    <cellStyle name="Гиперссылка 2" xfId="2"/>
    <cellStyle name="Денежный 2" xfId="3"/>
    <cellStyle name="Обычный" xfId="0" builtinId="0"/>
    <cellStyle name="Обычный 2" xfId="4"/>
    <cellStyle name="Обычный 2 10" xfId="5"/>
    <cellStyle name="Обычный 2 11" xfId="6"/>
    <cellStyle name="Обычный 2 2" xfId="7"/>
    <cellStyle name="Обычный 2 2 2" xfId="8"/>
    <cellStyle name="Обычный 2 2 3" xfId="9"/>
    <cellStyle name="Обычный 2 2 4" xfId="10"/>
    <cellStyle name="Обычный 2 2 5" xfId="11"/>
    <cellStyle name="Обычный 2 2 6" xfId="12"/>
    <cellStyle name="Обычный 2 2 7" xfId="13"/>
    <cellStyle name="Обычный 2 3" xfId="14"/>
    <cellStyle name="Обычный 2 4" xfId="15"/>
    <cellStyle name="Обычный 2 5" xfId="16"/>
    <cellStyle name="Обычный 2 6" xfId="17"/>
    <cellStyle name="Обычный 2 7" xfId="18"/>
    <cellStyle name="Обычный 2 8" xfId="19"/>
    <cellStyle name="Обычный 2 9" xfId="20"/>
    <cellStyle name="Обычный 3" xfId="21"/>
    <cellStyle name="Обычный 3 2" xfId="22"/>
    <cellStyle name="Обычный 3_38_!!!_ИОПД_05.08.13_12.08.13" xfId="23"/>
    <cellStyle name="Обычный 4" xfId="66"/>
    <cellStyle name="Обычный 4 2" xfId="24"/>
    <cellStyle name="Обычный 4 3" xfId="25"/>
    <cellStyle name="Обычный 4 4" xfId="26"/>
    <cellStyle name="Обычный 4 5" xfId="27"/>
    <cellStyle name="Обычный 4 6" xfId="28"/>
    <cellStyle name="Обычный 4 7" xfId="29"/>
    <cellStyle name="Обычный 5" xfId="30"/>
    <cellStyle name="Обычный 6" xfId="31"/>
    <cellStyle name="Обычный 8" xfId="32"/>
    <cellStyle name="Обычный_Расчет цен 2" xfId="65"/>
    <cellStyle name="Процентный 2" xfId="33"/>
    <cellStyle name="Процентный 2 4" xfId="34"/>
    <cellStyle name="Процентный 2_№(3)" xfId="35"/>
    <cellStyle name="Процентный 3" xfId="36"/>
    <cellStyle name="Процентный 3 2" xfId="37"/>
    <cellStyle name="Процентный 3_№(3)" xfId="38"/>
    <cellStyle name="Процентный 4" xfId="39"/>
    <cellStyle name="Процентный 4 2" xfId="40"/>
    <cellStyle name="Процентный 4_№(3)" xfId="41"/>
    <cellStyle name="Процентный 5" xfId="42"/>
    <cellStyle name="Процентный 5 2" xfId="43"/>
    <cellStyle name="Процентный 5_№(3)" xfId="44"/>
    <cellStyle name="Процентный 6" xfId="45"/>
    <cellStyle name="Процентный 7" xfId="46"/>
    <cellStyle name="Стиль 1" xfId="47"/>
    <cellStyle name="Финансовый 2" xfId="48"/>
    <cellStyle name="Финансовый 2 2" xfId="49"/>
    <cellStyle name="Финансовый 2 3" xfId="50"/>
    <cellStyle name="Финансовый 2 4" xfId="51"/>
    <cellStyle name="Финансовый 2 5" xfId="52"/>
    <cellStyle name="Финансовый 2 6" xfId="53"/>
    <cellStyle name="Финансовый 2 7" xfId="54"/>
    <cellStyle name="Финансовый 2_№(3)" xfId="55"/>
    <cellStyle name="Финансовый 3" xfId="56"/>
    <cellStyle name="Финансовый 3 2" xfId="57"/>
    <cellStyle name="Финансовый 3_№(3)" xfId="58"/>
    <cellStyle name="Финансовый 4" xfId="59"/>
    <cellStyle name="Финансовый 4 2" xfId="60"/>
    <cellStyle name="Финансовый 4_№(3)" xfId="61"/>
    <cellStyle name="Финансовый 41" xfId="62"/>
    <cellStyle name="Финансовый 5" xfId="63"/>
    <cellStyle name="Финансовый 6" xfId="6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0"/>
  <sheetViews>
    <sheetView tabSelected="1" workbookViewId="0">
      <selection activeCell="C6" sqref="C6"/>
    </sheetView>
  </sheetViews>
  <sheetFormatPr defaultRowHeight="15" x14ac:dyDescent="0.25"/>
  <cols>
    <col min="1" max="1" width="5.5703125" customWidth="1"/>
    <col min="2" max="2" width="22.7109375" customWidth="1"/>
    <col min="3" max="3" width="12.85546875" customWidth="1"/>
    <col min="4" max="4" width="12" customWidth="1"/>
    <col min="5" max="5" width="12.140625" customWidth="1"/>
    <col min="6" max="6" width="11.140625" customWidth="1"/>
    <col min="8" max="8" width="18" customWidth="1"/>
    <col min="9" max="9" width="10.140625" customWidth="1"/>
    <col min="10" max="10" width="10.7109375" customWidth="1"/>
    <col min="13" max="13" width="18.5703125" customWidth="1"/>
    <col min="14" max="14" width="11.5703125" customWidth="1"/>
    <col min="15" max="15" width="16" customWidth="1"/>
    <col min="16" max="16" width="20.28515625" customWidth="1"/>
    <col min="17" max="17" width="18.85546875" customWidth="1"/>
  </cols>
  <sheetData>
    <row r="1" spans="1:17" ht="79.5" customHeight="1" x14ac:dyDescent="0.25"/>
    <row r="2" spans="1:17" ht="58.5" customHeight="1" x14ac:dyDescent="0.25">
      <c r="A2" s="28" t="s">
        <v>10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</row>
    <row r="3" spans="1:17" ht="15" customHeight="1" x14ac:dyDescent="0.25">
      <c r="A3" s="17" t="s">
        <v>1</v>
      </c>
      <c r="B3" s="17" t="s">
        <v>2</v>
      </c>
      <c r="C3" s="17" t="s">
        <v>7</v>
      </c>
      <c r="D3" s="18" t="s">
        <v>8</v>
      </c>
      <c r="E3" s="18"/>
      <c r="F3" s="18"/>
      <c r="G3" s="18" t="s">
        <v>16</v>
      </c>
      <c r="H3" s="18" t="s">
        <v>20</v>
      </c>
      <c r="I3" s="17" t="s">
        <v>3</v>
      </c>
      <c r="J3" s="17" t="s">
        <v>4</v>
      </c>
      <c r="K3" s="17" t="s">
        <v>5</v>
      </c>
      <c r="L3" s="17" t="s">
        <v>15</v>
      </c>
      <c r="M3" s="19" t="s">
        <v>21</v>
      </c>
      <c r="N3" s="22" t="s">
        <v>14</v>
      </c>
      <c r="O3" s="22" t="s">
        <v>13</v>
      </c>
      <c r="P3" s="24" t="s">
        <v>12</v>
      </c>
    </row>
    <row r="4" spans="1:17" ht="42" customHeight="1" x14ac:dyDescent="0.25">
      <c r="A4" s="17"/>
      <c r="B4" s="17"/>
      <c r="C4" s="29"/>
      <c r="D4" s="7" t="s">
        <v>17</v>
      </c>
      <c r="E4" s="7" t="s">
        <v>18</v>
      </c>
      <c r="F4" s="7" t="s">
        <v>19</v>
      </c>
      <c r="G4" s="30"/>
      <c r="H4" s="27"/>
      <c r="I4" s="17"/>
      <c r="J4" s="17"/>
      <c r="K4" s="17"/>
      <c r="L4" s="17"/>
      <c r="M4" s="20"/>
      <c r="N4" s="22"/>
      <c r="O4" s="22"/>
      <c r="P4" s="25"/>
    </row>
    <row r="5" spans="1:17" ht="49.5" customHeight="1" x14ac:dyDescent="0.25">
      <c r="A5" s="18"/>
      <c r="B5" s="18"/>
      <c r="C5" s="18"/>
      <c r="D5" s="27" t="s">
        <v>9</v>
      </c>
      <c r="E5" s="27"/>
      <c r="F5" s="27"/>
      <c r="G5" s="31"/>
      <c r="H5" s="31"/>
      <c r="I5" s="18"/>
      <c r="J5" s="18"/>
      <c r="K5" s="18"/>
      <c r="L5" s="18"/>
      <c r="M5" s="21"/>
      <c r="N5" s="23"/>
      <c r="O5" s="22"/>
      <c r="P5" s="26"/>
    </row>
    <row r="6" spans="1:17" ht="66" customHeight="1" x14ac:dyDescent="0.25">
      <c r="A6" s="1">
        <v>1</v>
      </c>
      <c r="B6" s="1" t="s">
        <v>23</v>
      </c>
      <c r="C6" s="1" t="s">
        <v>22</v>
      </c>
      <c r="D6" s="11">
        <f>495.24/122*100</f>
        <v>405.93442622950818</v>
      </c>
      <c r="E6" s="11">
        <f>615/122*100</f>
        <v>504.09836065573774</v>
      </c>
      <c r="F6" s="12">
        <f>553.93/122*100</f>
        <v>454.04098360655735</v>
      </c>
      <c r="G6" s="2">
        <f>H6</f>
        <v>454.69125683060111</v>
      </c>
      <c r="H6" s="2">
        <f>AVERAGE(D6:F6)</f>
        <v>454.69125683060111</v>
      </c>
      <c r="I6" s="2">
        <f>STDEVA(D6:F6)</f>
        <v>49.085197839661447</v>
      </c>
      <c r="J6" s="3">
        <f>STDEVA(D6:F6)/(SUM(D6:F6)/COUNTIF(D6:F6,"&gt;0"))</f>
        <v>0.1079528077619239</v>
      </c>
      <c r="K6" s="1" t="s">
        <v>6</v>
      </c>
      <c r="L6" s="1">
        <v>112</v>
      </c>
      <c r="M6" s="2">
        <f>MIN(D6:F6)</f>
        <v>405.93442622950818</v>
      </c>
      <c r="N6" s="4">
        <v>22</v>
      </c>
      <c r="O6" s="2">
        <f>M6+(M6/100*N6)</f>
        <v>495.24</v>
      </c>
      <c r="P6" s="2">
        <f>O6*L6</f>
        <v>55466.880000000005</v>
      </c>
      <c r="Q6" s="10"/>
    </row>
    <row r="7" spans="1:17" x14ac:dyDescent="0.25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4"/>
      <c r="O7" s="14" t="s">
        <v>0</v>
      </c>
      <c r="P7" s="5">
        <f>SUM(P6:P6)</f>
        <v>55466.880000000005</v>
      </c>
    </row>
    <row r="8" spans="1:17" x14ac:dyDescent="0.25">
      <c r="P8" s="6"/>
    </row>
    <row r="9" spans="1:17" ht="41.25" customHeight="1" x14ac:dyDescent="0.25">
      <c r="A9" s="16" t="s">
        <v>11</v>
      </c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</row>
    <row r="13" spans="1:17" x14ac:dyDescent="0.25">
      <c r="F13" s="8"/>
      <c r="G13" s="8"/>
      <c r="H13" s="9"/>
    </row>
    <row r="14" spans="1:17" x14ac:dyDescent="0.25">
      <c r="B14" s="10"/>
      <c r="C14" s="13"/>
      <c r="F14" s="8"/>
      <c r="G14" s="8"/>
      <c r="H14" s="9"/>
    </row>
    <row r="15" spans="1:17" x14ac:dyDescent="0.25">
      <c r="F15" s="8"/>
      <c r="G15" s="8"/>
      <c r="H15" s="9"/>
    </row>
    <row r="16" spans="1:17" x14ac:dyDescent="0.25">
      <c r="F16" s="8"/>
      <c r="G16" s="8"/>
      <c r="H16" s="9"/>
    </row>
    <row r="17" spans="6:8" x14ac:dyDescent="0.25">
      <c r="F17" s="8"/>
      <c r="G17" s="8"/>
      <c r="H17" s="9"/>
    </row>
    <row r="18" spans="6:8" x14ac:dyDescent="0.25">
      <c r="F18" s="8"/>
      <c r="G18" s="8"/>
      <c r="H18" s="9"/>
    </row>
    <row r="19" spans="6:8" x14ac:dyDescent="0.25">
      <c r="F19" s="9"/>
      <c r="G19" s="9"/>
      <c r="H19" s="9"/>
    </row>
    <row r="20" spans="6:8" x14ac:dyDescent="0.25">
      <c r="F20" s="9"/>
      <c r="G20" s="9"/>
      <c r="H20" s="9"/>
    </row>
  </sheetData>
  <mergeCells count="18">
    <mergeCell ref="A2:P2"/>
    <mergeCell ref="A3:A5"/>
    <mergeCell ref="B3:B5"/>
    <mergeCell ref="C3:C5"/>
    <mergeCell ref="D3:F3"/>
    <mergeCell ref="G3:G5"/>
    <mergeCell ref="H3:H5"/>
    <mergeCell ref="I3:I5"/>
    <mergeCell ref="J3:J5"/>
    <mergeCell ref="K3:K5"/>
    <mergeCell ref="A7:M7"/>
    <mergeCell ref="A9:P9"/>
    <mergeCell ref="L3:L5"/>
    <mergeCell ref="M3:M5"/>
    <mergeCell ref="N3:N5"/>
    <mergeCell ref="O3:O5"/>
    <mergeCell ref="P3:P5"/>
    <mergeCell ref="D5:F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лот 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SaVa</dc:creator>
  <cp:lastModifiedBy>Филатов Дмитрий Николаевич</cp:lastModifiedBy>
  <cp:lastPrinted>2022-05-17T10:50:31Z</cp:lastPrinted>
  <dcterms:created xsi:type="dcterms:W3CDTF">2014-01-15T18:15:09Z</dcterms:created>
  <dcterms:modified xsi:type="dcterms:W3CDTF">2026-05-27T06:05:59Z</dcterms:modified>
</cp:coreProperties>
</file>