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ОКСАНА И\ДОГОВОРЫ\6.ДОГОВОРЫ 2026\2 БИОЛОГ\ПРОДУКТЫ\ПРОДУКТЫ\ЗС\"/>
    </mc:Choice>
  </mc:AlternateContent>
  <bookViews>
    <workbookView xWindow="0" yWindow="0" windowWidth="28800" windowHeight="10530" activeTab="1"/>
  </bookViews>
  <sheets>
    <sheet name="НМЦК общее" sheetId="2" r:id="rId1"/>
    <sheet name="1 контракт" sheetId="7" r:id="rId2"/>
  </sheets>
  <definedNames>
    <definedName name="_xlnm._FilterDatabase" localSheetId="1" hidden="1">'1 контракт'!$A$3:$M$54</definedName>
    <definedName name="_xlnm._FilterDatabase" localSheetId="0" hidden="1">'НМЦК общее'!$A$3:$M$86</definedName>
  </definedNames>
  <calcPr calcId="162913"/>
</workbook>
</file>

<file path=xl/calcChain.xml><?xml version="1.0" encoding="utf-8"?>
<calcChain xmlns="http://schemas.openxmlformats.org/spreadsheetml/2006/main">
  <c r="I4" i="7" l="1"/>
  <c r="I5" i="7" l="1"/>
  <c r="I6" i="7"/>
  <c r="I7" i="7"/>
  <c r="I8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I48" i="7"/>
  <c r="I49" i="7"/>
  <c r="I50" i="7"/>
  <c r="H51" i="7" l="1"/>
  <c r="G51" i="7"/>
  <c r="F51" i="7"/>
  <c r="L50" i="7"/>
  <c r="M50" i="7" s="1"/>
  <c r="L49" i="7"/>
  <c r="M49" i="7" s="1"/>
  <c r="L48" i="7"/>
  <c r="M48" i="7" s="1"/>
  <c r="L47" i="7"/>
  <c r="M47" i="7" s="1"/>
  <c r="L46" i="7"/>
  <c r="M46" i="7" s="1"/>
  <c r="J46" i="7"/>
  <c r="K46" i="7" s="1"/>
  <c r="L45" i="7"/>
  <c r="M45" i="7" s="1"/>
  <c r="L44" i="7"/>
  <c r="M44" i="7" s="1"/>
  <c r="L43" i="7"/>
  <c r="M43" i="7" s="1"/>
  <c r="J42" i="7"/>
  <c r="K42" i="7" s="1"/>
  <c r="L42" i="7"/>
  <c r="M42" i="7" s="1"/>
  <c r="L41" i="7"/>
  <c r="M41" i="7" s="1"/>
  <c r="J41" i="7"/>
  <c r="K41" i="7" s="1"/>
  <c r="L40" i="7"/>
  <c r="M40" i="7" s="1"/>
  <c r="L39" i="7"/>
  <c r="M39" i="7" s="1"/>
  <c r="L38" i="7"/>
  <c r="M38" i="7" s="1"/>
  <c r="L37" i="7"/>
  <c r="M37" i="7" s="1"/>
  <c r="L36" i="7"/>
  <c r="M36" i="7" s="1"/>
  <c r="J36" i="7"/>
  <c r="K36" i="7" s="1"/>
  <c r="L35" i="7"/>
  <c r="M35" i="7" s="1"/>
  <c r="L34" i="7"/>
  <c r="M34" i="7" s="1"/>
  <c r="J33" i="7"/>
  <c r="K33" i="7" s="1"/>
  <c r="L33" i="7"/>
  <c r="M33" i="7" s="1"/>
  <c r="L32" i="7"/>
  <c r="M32" i="7" s="1"/>
  <c r="L31" i="7"/>
  <c r="M31" i="7" s="1"/>
  <c r="J31" i="7"/>
  <c r="K31" i="7" s="1"/>
  <c r="L30" i="7"/>
  <c r="M30" i="7" s="1"/>
  <c r="J29" i="7"/>
  <c r="K29" i="7" s="1"/>
  <c r="L28" i="7"/>
  <c r="M28" i="7" s="1"/>
  <c r="J27" i="7"/>
  <c r="K27" i="7" s="1"/>
  <c r="L27" i="7"/>
  <c r="M27" i="7" s="1"/>
  <c r="L26" i="7"/>
  <c r="M26" i="7" s="1"/>
  <c r="J26" i="7"/>
  <c r="K26" i="7" s="1"/>
  <c r="L25" i="7"/>
  <c r="M25" i="7" s="1"/>
  <c r="J25" i="7"/>
  <c r="K25" i="7" s="1"/>
  <c r="L24" i="7"/>
  <c r="M24" i="7" s="1"/>
  <c r="J23" i="7"/>
  <c r="K23" i="7" s="1"/>
  <c r="L23" i="7"/>
  <c r="M23" i="7" s="1"/>
  <c r="J22" i="7"/>
  <c r="K22" i="7" s="1"/>
  <c r="L21" i="7"/>
  <c r="M21" i="7" s="1"/>
  <c r="J21" i="7"/>
  <c r="K21" i="7" s="1"/>
  <c r="L20" i="7"/>
  <c r="M20" i="7" s="1"/>
  <c r="L19" i="7"/>
  <c r="M19" i="7" s="1"/>
  <c r="L18" i="7"/>
  <c r="M18" i="7" s="1"/>
  <c r="L17" i="7"/>
  <c r="M17" i="7" s="1"/>
  <c r="J17" i="7"/>
  <c r="K17" i="7" s="1"/>
  <c r="L16" i="7"/>
  <c r="M16" i="7" s="1"/>
  <c r="J16" i="7"/>
  <c r="K16" i="7" s="1"/>
  <c r="L15" i="7"/>
  <c r="M15" i="7" s="1"/>
  <c r="J14" i="7"/>
  <c r="K14" i="7" s="1"/>
  <c r="L14" i="7"/>
  <c r="M14" i="7" s="1"/>
  <c r="J13" i="7"/>
  <c r="K13" i="7" s="1"/>
  <c r="L12" i="7"/>
  <c r="M12" i="7" s="1"/>
  <c r="J12" i="7"/>
  <c r="K12" i="7" s="1"/>
  <c r="L11" i="7"/>
  <c r="M11" i="7" s="1"/>
  <c r="L10" i="7"/>
  <c r="M10" i="7" s="1"/>
  <c r="J9" i="7"/>
  <c r="K9" i="7" s="1"/>
  <c r="L9" i="7"/>
  <c r="M9" i="7" s="1"/>
  <c r="L8" i="7"/>
  <c r="M8" i="7" s="1"/>
  <c r="J8" i="7"/>
  <c r="K8" i="7" s="1"/>
  <c r="L7" i="7"/>
  <c r="M7" i="7" s="1"/>
  <c r="J7" i="7"/>
  <c r="K7" i="7" s="1"/>
  <c r="L6" i="7"/>
  <c r="M6" i="7" s="1"/>
  <c r="J5" i="7"/>
  <c r="K5" i="7" s="1"/>
  <c r="L5" i="7"/>
  <c r="M5" i="7" s="1"/>
  <c r="L4" i="7"/>
  <c r="M4" i="7" s="1"/>
  <c r="J4" i="7"/>
  <c r="K4" i="7" s="1"/>
  <c r="J44" i="7" l="1"/>
  <c r="K44" i="7" s="1"/>
  <c r="J15" i="7"/>
  <c r="K15" i="7" s="1"/>
  <c r="J24" i="7"/>
  <c r="K24" i="7" s="1"/>
  <c r="J34" i="7"/>
  <c r="K34" i="7" s="1"/>
  <c r="J49" i="7"/>
  <c r="K49" i="7" s="1"/>
  <c r="J19" i="7"/>
  <c r="K19" i="7" s="1"/>
  <c r="J11" i="7"/>
  <c r="K11" i="7" s="1"/>
  <c r="J47" i="7"/>
  <c r="K47" i="7" s="1"/>
  <c r="J32" i="7"/>
  <c r="K32" i="7" s="1"/>
  <c r="J18" i="7"/>
  <c r="K18" i="7" s="1"/>
  <c r="J37" i="7"/>
  <c r="K37" i="7" s="1"/>
  <c r="L13" i="7"/>
  <c r="M13" i="7" s="1"/>
  <c r="J20" i="7"/>
  <c r="K20" i="7" s="1"/>
  <c r="L22" i="7"/>
  <c r="M22" i="7" s="1"/>
  <c r="J30" i="7"/>
  <c r="K30" i="7" s="1"/>
  <c r="J45" i="7"/>
  <c r="K45" i="7" s="1"/>
  <c r="I51" i="7"/>
  <c r="L29" i="7"/>
  <c r="M29" i="7" s="1"/>
  <c r="J35" i="7"/>
  <c r="K35" i="7" s="1"/>
  <c r="J40" i="7"/>
  <c r="K40" i="7" s="1"/>
  <c r="J50" i="7"/>
  <c r="K50" i="7" s="1"/>
  <c r="J6" i="7"/>
  <c r="K6" i="7" s="1"/>
  <c r="J10" i="7"/>
  <c r="K10" i="7" s="1"/>
  <c r="J28" i="7"/>
  <c r="K28" i="7" s="1"/>
  <c r="J38" i="7"/>
  <c r="K38" i="7" s="1"/>
  <c r="J43" i="7"/>
  <c r="K43" i="7" s="1"/>
  <c r="J39" i="7"/>
  <c r="K39" i="7" s="1"/>
  <c r="J48" i="7"/>
  <c r="K48" i="7" s="1"/>
  <c r="J79" i="2"/>
  <c r="K79" i="2" s="1"/>
  <c r="I79" i="2"/>
  <c r="L79" i="2" s="1"/>
  <c r="M79" i="2" s="1"/>
  <c r="M51" i="7" l="1"/>
  <c r="I52" i="7" s="1"/>
  <c r="L51" i="7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80" i="2"/>
  <c r="I81" i="2"/>
  <c r="I82" i="2"/>
  <c r="I83" i="2"/>
  <c r="I84" i="2"/>
  <c r="I4" i="2"/>
  <c r="G85" i="2" l="1"/>
  <c r="H85" i="2"/>
  <c r="F85" i="2"/>
  <c r="J36" i="2"/>
  <c r="K36" i="2" s="1"/>
  <c r="J37" i="2"/>
  <c r="K37" i="2" s="1"/>
  <c r="L38" i="2"/>
  <c r="J39" i="2"/>
  <c r="K39" i="2" s="1"/>
  <c r="L40" i="2"/>
  <c r="J41" i="2"/>
  <c r="K41" i="2" s="1"/>
  <c r="L42" i="2"/>
  <c r="J43" i="2"/>
  <c r="K43" i="2" s="1"/>
  <c r="J44" i="2"/>
  <c r="K44" i="2" s="1"/>
  <c r="L45" i="2"/>
  <c r="J46" i="2"/>
  <c r="K46" i="2" s="1"/>
  <c r="J47" i="2"/>
  <c r="K47" i="2" s="1"/>
  <c r="J48" i="2"/>
  <c r="K48" i="2" s="1"/>
  <c r="J49" i="2"/>
  <c r="K49" i="2" s="1"/>
  <c r="L50" i="2"/>
  <c r="J51" i="2"/>
  <c r="K51" i="2" s="1"/>
  <c r="L52" i="2"/>
  <c r="J53" i="2"/>
  <c r="K53" i="2" s="1"/>
  <c r="J54" i="2"/>
  <c r="K54" i="2" s="1"/>
  <c r="J55" i="2"/>
  <c r="K55" i="2" s="1"/>
  <c r="L56" i="2"/>
  <c r="L57" i="2"/>
  <c r="L58" i="2"/>
  <c r="J59" i="2"/>
  <c r="K59" i="2" s="1"/>
  <c r="J60" i="2"/>
  <c r="K60" i="2" s="1"/>
  <c r="J61" i="2"/>
  <c r="K61" i="2" s="1"/>
  <c r="L62" i="2"/>
  <c r="J63" i="2"/>
  <c r="K63" i="2" s="1"/>
  <c r="L64" i="2"/>
  <c r="J65" i="2"/>
  <c r="K65" i="2" s="1"/>
  <c r="L66" i="2"/>
  <c r="J67" i="2"/>
  <c r="K67" i="2" s="1"/>
  <c r="L68" i="2"/>
  <c r="L69" i="2"/>
  <c r="L70" i="2"/>
  <c r="L71" i="2"/>
  <c r="J72" i="2"/>
  <c r="K72" i="2" s="1"/>
  <c r="L73" i="2"/>
  <c r="L74" i="2"/>
  <c r="J75" i="2"/>
  <c r="K75" i="2" s="1"/>
  <c r="J76" i="2"/>
  <c r="K76" i="2" s="1"/>
  <c r="J77" i="2"/>
  <c r="K77" i="2" s="1"/>
  <c r="J78" i="2"/>
  <c r="K78" i="2" s="1"/>
  <c r="J80" i="2"/>
  <c r="K80" i="2" s="1"/>
  <c r="L81" i="2"/>
  <c r="L82" i="2"/>
  <c r="J83" i="2"/>
  <c r="K83" i="2" s="1"/>
  <c r="L84" i="2"/>
  <c r="J42" i="2" l="1"/>
  <c r="K42" i="2" s="1"/>
  <c r="J71" i="2"/>
  <c r="K71" i="2" s="1"/>
  <c r="J56" i="2"/>
  <c r="K56" i="2" s="1"/>
  <c r="L47" i="2"/>
  <c r="M47" i="2" s="1"/>
  <c r="L76" i="2"/>
  <c r="M76" i="2" s="1"/>
  <c r="J82" i="2"/>
  <c r="K82" i="2" s="1"/>
  <c r="L49" i="2"/>
  <c r="J69" i="2"/>
  <c r="K69" i="2" s="1"/>
  <c r="M42" i="2"/>
  <c r="M50" i="2"/>
  <c r="M58" i="2"/>
  <c r="M69" i="2"/>
  <c r="M57" i="2"/>
  <c r="M40" i="2"/>
  <c r="M68" i="2"/>
  <c r="M74" i="2"/>
  <c r="M56" i="2"/>
  <c r="M38" i="2"/>
  <c r="M84" i="2"/>
  <c r="J73" i="2"/>
  <c r="K73" i="2" s="1"/>
  <c r="M66" i="2"/>
  <c r="L37" i="2"/>
  <c r="M73" i="2"/>
  <c r="L54" i="2"/>
  <c r="L46" i="2"/>
  <c r="M64" i="2"/>
  <c r="M45" i="2"/>
  <c r="M70" i="2"/>
  <c r="M82" i="2"/>
  <c r="M81" i="2"/>
  <c r="M71" i="2"/>
  <c r="M62" i="2"/>
  <c r="M52" i="2"/>
  <c r="J70" i="2"/>
  <c r="K70" i="2" s="1"/>
  <c r="J66" i="2"/>
  <c r="K66" i="2" s="1"/>
  <c r="J58" i="2"/>
  <c r="K58" i="2" s="1"/>
  <c r="L51" i="2"/>
  <c r="L61" i="2"/>
  <c r="J40" i="2"/>
  <c r="K40" i="2" s="1"/>
  <c r="J68" i="2"/>
  <c r="K68" i="2" s="1"/>
  <c r="L39" i="2"/>
  <c r="L44" i="2"/>
  <c r="J84" i="2"/>
  <c r="K84" i="2" s="1"/>
  <c r="J81" i="2"/>
  <c r="K81" i="2" s="1"/>
  <c r="J64" i="2"/>
  <c r="K64" i="2" s="1"/>
  <c r="L60" i="2"/>
  <c r="J52" i="2"/>
  <c r="K52" i="2" s="1"/>
  <c r="L48" i="2"/>
  <c r="L75" i="2"/>
  <c r="L83" i="2"/>
  <c r="J74" i="2"/>
  <c r="K74" i="2" s="1"/>
  <c r="L63" i="2"/>
  <c r="L59" i="2"/>
  <c r="L78" i="2"/>
  <c r="J38" i="2"/>
  <c r="K38" i="2" s="1"/>
  <c r="J62" i="2"/>
  <c r="K62" i="2" s="1"/>
  <c r="J50" i="2"/>
  <c r="K50" i="2" s="1"/>
  <c r="J45" i="2"/>
  <c r="K45" i="2" s="1"/>
  <c r="L72" i="2"/>
  <c r="J57" i="2"/>
  <c r="K57" i="2" s="1"/>
  <c r="L77" i="2"/>
  <c r="L65" i="2"/>
  <c r="L53" i="2"/>
  <c r="L41" i="2"/>
  <c r="L36" i="2"/>
  <c r="L80" i="2"/>
  <c r="L67" i="2"/>
  <c r="L55" i="2"/>
  <c r="L43" i="2"/>
  <c r="L23" i="2"/>
  <c r="J22" i="2"/>
  <c r="K22" i="2" s="1"/>
  <c r="M49" i="2" l="1"/>
  <c r="M53" i="2"/>
  <c r="M63" i="2"/>
  <c r="M39" i="2"/>
  <c r="M59" i="2"/>
  <c r="M41" i="2"/>
  <c r="M77" i="2"/>
  <c r="M75" i="2"/>
  <c r="M61" i="2"/>
  <c r="M43" i="2"/>
  <c r="M72" i="2"/>
  <c r="M48" i="2"/>
  <c r="M55" i="2"/>
  <c r="M51" i="2"/>
  <c r="M46" i="2"/>
  <c r="M44" i="2"/>
  <c r="M65" i="2"/>
  <c r="M67" i="2"/>
  <c r="M60" i="2"/>
  <c r="M54" i="2"/>
  <c r="M23" i="2"/>
  <c r="M83" i="2"/>
  <c r="M80" i="2"/>
  <c r="M36" i="2"/>
  <c r="M78" i="2"/>
  <c r="M37" i="2"/>
  <c r="J23" i="2"/>
  <c r="K23" i="2" s="1"/>
  <c r="L22" i="2"/>
  <c r="L4" i="2"/>
  <c r="L5" i="2"/>
  <c r="J6" i="2"/>
  <c r="K6" i="2" s="1"/>
  <c r="J7" i="2"/>
  <c r="K7" i="2" s="1"/>
  <c r="L8" i="2"/>
  <c r="J9" i="2"/>
  <c r="K9" i="2" s="1"/>
  <c r="J10" i="2"/>
  <c r="K10" i="2" s="1"/>
  <c r="L11" i="2"/>
  <c r="J12" i="2"/>
  <c r="K12" i="2" s="1"/>
  <c r="J13" i="2"/>
  <c r="K13" i="2" s="1"/>
  <c r="J14" i="2"/>
  <c r="K14" i="2" s="1"/>
  <c r="J15" i="2"/>
  <c r="K15" i="2" s="1"/>
  <c r="L16" i="2"/>
  <c r="L17" i="2"/>
  <c r="L18" i="2"/>
  <c r="J19" i="2"/>
  <c r="K19" i="2" s="1"/>
  <c r="J20" i="2"/>
  <c r="K20" i="2" s="1"/>
  <c r="J21" i="2"/>
  <c r="K21" i="2" s="1"/>
  <c r="J24" i="2"/>
  <c r="K24" i="2" s="1"/>
  <c r="L25" i="2"/>
  <c r="L26" i="2"/>
  <c r="J27" i="2"/>
  <c r="K27" i="2" s="1"/>
  <c r="L28" i="2"/>
  <c r="J29" i="2"/>
  <c r="K29" i="2" s="1"/>
  <c r="L30" i="2"/>
  <c r="L31" i="2"/>
  <c r="J32" i="2"/>
  <c r="K32" i="2" s="1"/>
  <c r="J33" i="2"/>
  <c r="K33" i="2" s="1"/>
  <c r="J34" i="2"/>
  <c r="K34" i="2" s="1"/>
  <c r="J35" i="2"/>
  <c r="K35" i="2" s="1"/>
  <c r="M11" i="2" l="1"/>
  <c r="M8" i="2"/>
  <c r="M26" i="2"/>
  <c r="M25" i="2"/>
  <c r="M31" i="2"/>
  <c r="M17" i="2"/>
  <c r="M5" i="2"/>
  <c r="M30" i="2"/>
  <c r="M16" i="2"/>
  <c r="M22" i="2"/>
  <c r="M18" i="2"/>
  <c r="M28" i="2"/>
  <c r="I85" i="2"/>
  <c r="J28" i="2"/>
  <c r="K28" i="2" s="1"/>
  <c r="J31" i="2"/>
  <c r="K31" i="2" s="1"/>
  <c r="L6" i="2"/>
  <c r="J8" i="2"/>
  <c r="K8" i="2" s="1"/>
  <c r="L27" i="2"/>
  <c r="J30" i="2"/>
  <c r="K30" i="2" s="1"/>
  <c r="L13" i="2"/>
  <c r="J18" i="2"/>
  <c r="K18" i="2" s="1"/>
  <c r="J25" i="2"/>
  <c r="K25" i="2" s="1"/>
  <c r="L7" i="2"/>
  <c r="L33" i="2"/>
  <c r="J26" i="2"/>
  <c r="K26" i="2" s="1"/>
  <c r="J17" i="2"/>
  <c r="K17" i="2" s="1"/>
  <c r="L12" i="2"/>
  <c r="J16" i="2"/>
  <c r="K16" i="2" s="1"/>
  <c r="L20" i="2"/>
  <c r="J11" i="2"/>
  <c r="K11" i="2" s="1"/>
  <c r="J5" i="2"/>
  <c r="K5" i="2" s="1"/>
  <c r="L14" i="2"/>
  <c r="L19" i="2"/>
  <c r="J4" i="2"/>
  <c r="L29" i="2"/>
  <c r="L15" i="2"/>
  <c r="L35" i="2"/>
  <c r="L10" i="2"/>
  <c r="L24" i="2"/>
  <c r="L32" i="2"/>
  <c r="L34" i="2"/>
  <c r="L21" i="2"/>
  <c r="L9" i="2"/>
  <c r="M14" i="2" l="1"/>
  <c r="M29" i="2"/>
  <c r="M27" i="2"/>
  <c r="M15" i="2"/>
  <c r="M7" i="2"/>
  <c r="M6" i="2"/>
  <c r="M33" i="2"/>
  <c r="M21" i="2"/>
  <c r="M32" i="2"/>
  <c r="M24" i="2"/>
  <c r="M12" i="2"/>
  <c r="M19" i="2"/>
  <c r="M13" i="2"/>
  <c r="M9" i="2"/>
  <c r="M34" i="2"/>
  <c r="M20" i="2"/>
  <c r="M10" i="2"/>
  <c r="M35" i="2"/>
  <c r="K4" i="2"/>
  <c r="K85" i="2" s="1"/>
  <c r="J85" i="2"/>
  <c r="M4" i="2"/>
  <c r="L85" i="2"/>
  <c r="M85" i="2" l="1"/>
  <c r="I86" i="2" s="1"/>
</calcChain>
</file>

<file path=xl/sharedStrings.xml><?xml version="1.0" encoding="utf-8"?>
<sst xmlns="http://schemas.openxmlformats.org/spreadsheetml/2006/main" count="425" uniqueCount="190">
  <si>
    <t>№</t>
  </si>
  <si>
    <t>Ед. изм</t>
  </si>
  <si>
    <t>Кол-во</t>
  </si>
  <si>
    <t>Коммерческие предложения (руб./ед.изм.)</t>
  </si>
  <si>
    <t>Оценка однородности совокупности значений выявленных цен, используемых в расчете Н(М)ЦК, ЦКЕП</t>
  </si>
  <si>
    <t>Среднее квадратичное отклонение</t>
  </si>
  <si>
    <t>НМЦК, определяемая методом сопоставимых рыночных цен (анализа рынка)*</t>
  </si>
  <si>
    <t>Поставщик № 1</t>
  </si>
  <si>
    <t>Поставщик № 2</t>
  </si>
  <si>
    <t>Поставщик № 3</t>
  </si>
  <si>
    <t>В результате проведенного расчета Н(М)ЦК,  контракта составила:</t>
  </si>
  <si>
    <t>рублей.</t>
  </si>
  <si>
    <t xml:space="preserve">Минимальная цена за единицу     &lt;ц&gt; </t>
  </si>
  <si>
    <t xml:space="preserve">Вед. специалист по закупкам                                                                                           О.В.Исаева                            </t>
  </si>
  <si>
    <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</si>
  <si>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t xml:space="preserve">Наименование </t>
  </si>
  <si>
    <t xml:space="preserve">Свинина охлажденная    </t>
  </si>
  <si>
    <t xml:space="preserve">Говядина охлажденная    </t>
  </si>
  <si>
    <t>Масло сливочное</t>
  </si>
  <si>
    <t>Молоко питьевое</t>
  </si>
  <si>
    <t>Творог</t>
  </si>
  <si>
    <t>Сметана</t>
  </si>
  <si>
    <t>Сыры полутвердые</t>
  </si>
  <si>
    <t>Кефир</t>
  </si>
  <si>
    <t>Молоко сгущенное</t>
  </si>
  <si>
    <t>Маргарин</t>
  </si>
  <si>
    <t>Картофель продовольственный</t>
  </si>
  <si>
    <t>Морковь столовая</t>
  </si>
  <si>
    <t xml:space="preserve">Свекла столовая </t>
  </si>
  <si>
    <t>Капуста белокочанная</t>
  </si>
  <si>
    <t>Томаты (помидоры)</t>
  </si>
  <si>
    <t>Огурцы</t>
  </si>
  <si>
    <t>Кабачки</t>
  </si>
  <si>
    <t>Лук репчатый</t>
  </si>
  <si>
    <t>Перец сладкий свежий (болгарский)</t>
  </si>
  <si>
    <t>Чеснок свежий</t>
  </si>
  <si>
    <t>Лимоны</t>
  </si>
  <si>
    <t>Яблоки</t>
  </si>
  <si>
    <t>Смеси сушеных фруктов (сухой компот)</t>
  </si>
  <si>
    <t>Мука пшеничная</t>
  </si>
  <si>
    <t>Крупа гречневая</t>
  </si>
  <si>
    <t>Пшено</t>
  </si>
  <si>
    <t>Крупа манная</t>
  </si>
  <si>
    <t>Рис</t>
  </si>
  <si>
    <t xml:space="preserve">Горох шлифованный   </t>
  </si>
  <si>
    <t>Горчица готовая</t>
  </si>
  <si>
    <t>Хрен готовый</t>
  </si>
  <si>
    <t xml:space="preserve">Фасоль с овощами консервированная       </t>
  </si>
  <si>
    <t xml:space="preserve">Капуста квашенная       </t>
  </si>
  <si>
    <t xml:space="preserve">Кукуруза консервированная   </t>
  </si>
  <si>
    <t>Икра кабачковая</t>
  </si>
  <si>
    <t>Паста томатная</t>
  </si>
  <si>
    <t>Соус томатный</t>
  </si>
  <si>
    <t>Кетчуп</t>
  </si>
  <si>
    <t>Разрыхлитель теста</t>
  </si>
  <si>
    <t>Дрожжи хлебопекарные сушеные</t>
  </si>
  <si>
    <t xml:space="preserve">Майонез </t>
  </si>
  <si>
    <t>Лист лавровый сушеный</t>
  </si>
  <si>
    <t>Масло подсолнечное рафинированное</t>
  </si>
  <si>
    <t>Яйца куриные в скорлупе свежие</t>
  </si>
  <si>
    <t>Соль пищевая</t>
  </si>
  <si>
    <t>Кисель сухой</t>
  </si>
  <si>
    <t>Пряники</t>
  </si>
  <si>
    <t>Печенье сладкое</t>
  </si>
  <si>
    <t>Вафли</t>
  </si>
  <si>
    <t>Изделия сухарные</t>
  </si>
  <si>
    <t>Килограмм</t>
  </si>
  <si>
    <t>Штука</t>
  </si>
  <si>
    <t>Упаковка</t>
  </si>
  <si>
    <t>Литр;^кубический дециметр</t>
  </si>
  <si>
    <t xml:space="preserve">Сахар белый свекловичный </t>
  </si>
  <si>
    <t xml:space="preserve">Горох, консервированный </t>
  </si>
  <si>
    <t>Мясо сельскохозяйственной птицы охлажденное (голень)</t>
  </si>
  <si>
    <t>Мясо сельскохозяйственной птицы охлажденное (крылья)</t>
  </si>
  <si>
    <t>Изделия колбасные вареные, в том числе фаршированные мясные (шпикачки)</t>
  </si>
  <si>
    <t>Изделия колбасные вареные, в том числе фаршированные мясные(сосиски)</t>
  </si>
  <si>
    <t>Продукты из шпика (сало соленое)</t>
  </si>
  <si>
    <t>Консервы мясные (говядина)</t>
  </si>
  <si>
    <t>Консервы мясные (свинина)</t>
  </si>
  <si>
    <t>Рыба трескообразная мороженая (минтай)</t>
  </si>
  <si>
    <t>Рыба лососевая мороженая (горбуша)</t>
  </si>
  <si>
    <t>Шпроты в масле (балтийская килька)</t>
  </si>
  <si>
    <t>Консервы рыбные в масле (сардина)</t>
  </si>
  <si>
    <t>Изделия макаронные (вермишель)</t>
  </si>
  <si>
    <t>Изделия макаронные (макароны)</t>
  </si>
  <si>
    <t xml:space="preserve">Килограмм </t>
  </si>
  <si>
    <t>Обоснование и расчет начальной (максимальной) цены контракта продуктов для кол. питания экипажа НИС Биолог</t>
  </si>
  <si>
    <t>ИТОГО</t>
  </si>
  <si>
    <t>Хлеб недлительного хранения (пшеничный)</t>
  </si>
  <si>
    <t>Хлеб недлительного хранения (ржано-пшеничный)</t>
  </si>
  <si>
    <t>Булочные изделия (батон)</t>
  </si>
  <si>
    <t>Расчет НМЦК по формуле                                 v - количество (объем) закупаемого товара (работы, услуги); ц - мин. цена за единицу    ЦКЕП = v*ц</t>
  </si>
  <si>
    <t>Мясо сельскохозяйственной птицы охлажденное (грудка)</t>
  </si>
  <si>
    <t>Овощи маринованные (морковь по корейски)</t>
  </si>
  <si>
    <t>КТРУ/ОКПД2</t>
  </si>
  <si>
    <t>10.71.11.110-00000005</t>
  </si>
  <si>
    <t>10.71.11.120-00000005</t>
  </si>
  <si>
    <t xml:space="preserve">10.11.12.110-00000002   </t>
  </si>
  <si>
    <t>10.11.11.110-00000002</t>
  </si>
  <si>
    <t>10.12.10.000-00000005</t>
  </si>
  <si>
    <t xml:space="preserve">10.12.40.110-00000001  </t>
  </si>
  <si>
    <t xml:space="preserve">10.11.20.110-00000001  </t>
  </si>
  <si>
    <t>10.11.20.120-00000001</t>
  </si>
  <si>
    <t>10.13.14.110-0000001</t>
  </si>
  <si>
    <t>10.13.11.000-00000009</t>
  </si>
  <si>
    <t>10.13.15.110-00000008</t>
  </si>
  <si>
    <t>10.20.13.120-00000021</t>
  </si>
  <si>
    <t>10.20.13.110-00000002</t>
  </si>
  <si>
    <t>10.20.25.113-00000003</t>
  </si>
  <si>
    <t>10.20.25.113-00000002</t>
  </si>
  <si>
    <t>10.51.30.110-00000004</t>
  </si>
  <si>
    <t>10.51.40.300-00000005</t>
  </si>
  <si>
    <t>10.51.52.200-00000002</t>
  </si>
  <si>
    <t>10.51.40.120-00000002</t>
  </si>
  <si>
    <t>10.51.52.140-00000011</t>
  </si>
  <si>
    <t>10.51.51.000-00000001</t>
  </si>
  <si>
    <t>10.42.10.110-00000003</t>
  </si>
  <si>
    <t>01.13.51.000-00000002</t>
  </si>
  <si>
    <t>01.13.41.110-00000003</t>
  </si>
  <si>
    <t>01.13.49.110-00000003</t>
  </si>
  <si>
    <t>01.13.12.120-00000002</t>
  </si>
  <si>
    <t>01.13.34.000-00000004</t>
  </si>
  <si>
    <t>01.13.32.000-00000002</t>
  </si>
  <si>
    <t>01.13.39.110-00000002</t>
  </si>
  <si>
    <t>01.13.43.110-00000002</t>
  </si>
  <si>
    <t>01.13.39.190</t>
  </si>
  <si>
    <t>01.13.42.000-00000002</t>
  </si>
  <si>
    <t>01.23.12.000-00000002</t>
  </si>
  <si>
    <t>01.24.10.000-00000002</t>
  </si>
  <si>
    <t>10.39.25.134-00000001</t>
  </si>
  <si>
    <t>10.61.21.110-00000004</t>
  </si>
  <si>
    <t>10.73.11.000-00000011</t>
  </si>
  <si>
    <t>10.73.11.000-00000012</t>
  </si>
  <si>
    <t>10.61.32.113-00000004</t>
  </si>
  <si>
    <t>10.61.32.114-00000004</t>
  </si>
  <si>
    <t>10.61.31.111-00000002</t>
  </si>
  <si>
    <t>10.61.10.000-00000002</t>
  </si>
  <si>
    <t xml:space="preserve">01.11.75.110-00000003      </t>
  </si>
  <si>
    <t>10.84.12.170-00000001</t>
  </si>
  <si>
    <t>10.84.12.180</t>
  </si>
  <si>
    <t>10.39.16.000-00000001</t>
  </si>
  <si>
    <t>10.39.17.100</t>
  </si>
  <si>
    <t>10.39.17.190</t>
  </si>
  <si>
    <t>10.39.17.119</t>
  </si>
  <si>
    <t>10.39.17.112</t>
  </si>
  <si>
    <t>10.84.12.120-00000001</t>
  </si>
  <si>
    <t>10.84.12.120-00000003</t>
  </si>
  <si>
    <t>10.39.18.110-00000001</t>
  </si>
  <si>
    <t>10.89.19.150</t>
  </si>
  <si>
    <t>10.89.13.112</t>
  </si>
  <si>
    <t>10.84.20.000-00000002</t>
  </si>
  <si>
    <t>10.84.12.130-00000002</t>
  </si>
  <si>
    <t>10.84.23.164-00000001</t>
  </si>
  <si>
    <t>10.41.54.000-00000002</t>
  </si>
  <si>
    <t>01.47.21.000-00000014</t>
  </si>
  <si>
    <t>10.84.30.000-00000007</t>
  </si>
  <si>
    <t>10.81.12.110-00000004</t>
  </si>
  <si>
    <t>10.83.13.120</t>
  </si>
  <si>
    <t>10.83.12.120-00000007</t>
  </si>
  <si>
    <t xml:space="preserve">10.83.11.120-00000004  </t>
  </si>
  <si>
    <t>10.89.19.231-00000003</t>
  </si>
  <si>
    <t>10.72.12.112-00000002</t>
  </si>
  <si>
    <t>10.72.12.120-00000002</t>
  </si>
  <si>
    <t>10.72.12.130-00000002</t>
  </si>
  <si>
    <t>10.72.11.120-00000001</t>
  </si>
  <si>
    <t xml:space="preserve">Перец  обработанный черный </t>
  </si>
  <si>
    <t xml:space="preserve">Субпродукты из птицы охлажденные  (печень)   </t>
  </si>
  <si>
    <t>Субпродукты пищевые говяжьи охлажденные (печень)</t>
  </si>
  <si>
    <t xml:space="preserve">Субпродукты пищевые свиные охлажденные (печень) </t>
  </si>
  <si>
    <t>Колбаса полукопченая из мяса птицы</t>
  </si>
  <si>
    <t>Чай черный (ферментированный) (100 пак./упак)</t>
  </si>
  <si>
    <t>Кофе растворимый сублимированный</t>
  </si>
  <si>
    <t>Кофе жареный в зернах</t>
  </si>
  <si>
    <t>Конфеты карамельные (лимонные)</t>
  </si>
  <si>
    <t>10.13.14.432-00000002</t>
  </si>
  <si>
    <t>10.51.11.000-00000001</t>
  </si>
  <si>
    <t>10.82.23.120-00000002</t>
  </si>
  <si>
    <t xml:space="preserve">Конфеты шоколадные </t>
  </si>
  <si>
    <t>10.82.22.139</t>
  </si>
  <si>
    <r>
      <rPr>
        <sz val="11"/>
        <color indexed="8"/>
        <rFont val="Times New Roman"/>
        <family val="1"/>
        <charset val="204"/>
      </rPr>
      <t>Согласно ст. 34 БК РФ. Принцип эффективности использования бюджетных средств означает, что при составлении и исполнении бюджетов участники бюджетного процесса в рамках установленных им бюджетных полномочий должны исходить из необходимости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определенного бюджетом объема средств (результативности) НМЦК  контракта установлена в размере</t>
    </r>
    <r>
      <rPr>
        <b/>
        <sz val="11"/>
        <color indexed="8"/>
        <rFont val="Times New Roman"/>
        <family val="1"/>
        <charset val="204"/>
      </rPr>
      <t>:</t>
    </r>
  </si>
  <si>
    <t>10.13.14.110-00000009</t>
  </si>
  <si>
    <t>10.13.14.110-000000017</t>
  </si>
  <si>
    <t>Обоснование и расчет начальной (максимальной) цены контракта на поставку продуктов питания для коллективного питания экипажа НИС «Биолог» для нужд ИЭВБ РАН-филиала СамНЦ РАН</t>
  </si>
  <si>
    <t xml:space="preserve">01.11.75.110-00000001     </t>
  </si>
  <si>
    <t>Мясо сельскохозяйственной птицы охлажденное (тушка)</t>
  </si>
  <si>
    <t>Дата 06.04.2026г.</t>
  </si>
  <si>
    <t>Говядина охлажденная</t>
  </si>
  <si>
    <t>10.51.11.000-00000007</t>
  </si>
  <si>
    <t>01.13.51.000-00000003</t>
  </si>
  <si>
    <t>10.39.16.000-00000002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</si>
</sst>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0.000"/>
  </numFmts>
  <fonts count="13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5" fillId="0" borderId="0" xfId="0" applyFont="1"/>
    <xf numFmtId="0" fontId="5" fillId="0" borderId="0" xfId="0" applyFont="1" applyAlignment="1">
      <alignment vertical="center"/>
    </xf>
    <xf numFmtId="0" fontId="3" fillId="0" borderId="0" xfId="0" applyFont="1" applyFill="1" applyAlignment="1" applyProtection="1">
      <alignment vertical="center"/>
      <protection locked="0"/>
    </xf>
    <xf numFmtId="0" fontId="2" fillId="0" borderId="0" xfId="0" applyFont="1"/>
    <xf numFmtId="0" fontId="4" fillId="0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3" fillId="0" borderId="0" xfId="0" applyFont="1"/>
    <xf numFmtId="2" fontId="8" fillId="0" borderId="0" xfId="0" applyNumberFormat="1" applyFont="1" applyAlignment="1">
      <alignment vertical="center"/>
    </xf>
    <xf numFmtId="165" fontId="3" fillId="0" borderId="0" xfId="0" applyNumberFormat="1" applyFont="1"/>
    <xf numFmtId="0" fontId="3" fillId="0" borderId="0" xfId="0" applyFont="1" applyBorder="1"/>
    <xf numFmtId="0" fontId="8" fillId="0" borderId="0" xfId="0" applyFont="1" applyAlignment="1">
      <alignment horizontal="left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/>
    </xf>
    <xf numFmtId="2" fontId="7" fillId="0" borderId="1" xfId="0" applyNumberFormat="1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2" fillId="0" borderId="0" xfId="0" applyFont="1" applyBorder="1"/>
    <xf numFmtId="2" fontId="12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4" fillId="0" borderId="1" xfId="0" applyFont="1" applyFill="1" applyBorder="1" applyAlignment="1">
      <alignment horizontal="left" vertical="center" wrapText="1"/>
    </xf>
    <xf numFmtId="2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164" fontId="3" fillId="0" borderId="0" xfId="0" applyNumberFormat="1" applyFont="1" applyFill="1" applyBorder="1" applyAlignment="1" applyProtection="1">
      <alignment horizontal="left" wrapText="1"/>
      <protection locked="0"/>
    </xf>
    <xf numFmtId="0" fontId="8" fillId="0" borderId="0" xfId="0" applyFont="1" applyBorder="1" applyAlignment="1">
      <alignment horizontal="right" vertical="center"/>
    </xf>
    <xf numFmtId="0" fontId="8" fillId="0" borderId="0" xfId="0" applyFont="1" applyAlignment="1">
      <alignment horizontal="left"/>
    </xf>
    <xf numFmtId="0" fontId="8" fillId="0" borderId="2" xfId="0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/>
    <xf numFmtId="0" fontId="8" fillId="2" borderId="1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</xdr:colOff>
      <xdr:row>2</xdr:row>
      <xdr:rowOff>1962150</xdr:rowOff>
    </xdr:from>
    <xdr:to>
      <xdr:col>10</xdr:col>
      <xdr:colOff>600075</xdr:colOff>
      <xdr:row>2</xdr:row>
      <xdr:rowOff>2305050</xdr:rowOff>
    </xdr:to>
    <xdr:pic>
      <xdr:nvPicPr>
        <xdr:cNvPr id="11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62950" y="3095625"/>
          <a:ext cx="59055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57150</xdr:colOff>
      <xdr:row>2</xdr:row>
      <xdr:rowOff>1819275</xdr:rowOff>
    </xdr:from>
    <xdr:to>
      <xdr:col>9</xdr:col>
      <xdr:colOff>561975</xdr:colOff>
      <xdr:row>2</xdr:row>
      <xdr:rowOff>2076450</xdr:rowOff>
    </xdr:to>
    <xdr:pic>
      <xdr:nvPicPr>
        <xdr:cNvPr id="118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772400" y="2952750"/>
          <a:ext cx="50482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</xdr:colOff>
      <xdr:row>2</xdr:row>
      <xdr:rowOff>1962150</xdr:rowOff>
    </xdr:from>
    <xdr:to>
      <xdr:col>10</xdr:col>
      <xdr:colOff>600075</xdr:colOff>
      <xdr:row>2</xdr:row>
      <xdr:rowOff>2305050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649075" y="3352800"/>
          <a:ext cx="59055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57150</xdr:colOff>
      <xdr:row>2</xdr:row>
      <xdr:rowOff>1819275</xdr:rowOff>
    </xdr:from>
    <xdr:to>
      <xdr:col>9</xdr:col>
      <xdr:colOff>561975</xdr:colOff>
      <xdr:row>2</xdr:row>
      <xdr:rowOff>2076450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06125" y="3209925"/>
          <a:ext cx="50482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8"/>
  <sheetViews>
    <sheetView zoomScale="85" zoomScaleNormal="85" workbookViewId="0">
      <selection sqref="A1:XFD1048576"/>
    </sheetView>
  </sheetViews>
  <sheetFormatPr defaultRowHeight="15" x14ac:dyDescent="0.25"/>
  <cols>
    <col min="1" max="1" width="3.140625" style="7" customWidth="1"/>
    <col min="2" max="2" width="67" style="7" customWidth="1"/>
    <col min="3" max="3" width="27.85546875" style="7" customWidth="1"/>
    <col min="4" max="4" width="10.85546875" style="4" customWidth="1"/>
    <col min="5" max="5" width="8.7109375" style="7" customWidth="1"/>
    <col min="6" max="6" width="11.85546875" style="7" customWidth="1"/>
    <col min="7" max="7" width="11.7109375" style="7" customWidth="1"/>
    <col min="8" max="8" width="11.140625" style="7" customWidth="1"/>
    <col min="9" max="9" width="10.42578125" style="7" customWidth="1"/>
    <col min="10" max="10" width="11.85546875" style="7" customWidth="1"/>
    <col min="11" max="11" width="12.7109375" style="7" customWidth="1"/>
    <col min="12" max="12" width="11" style="9" customWidth="1"/>
    <col min="13" max="13" width="14.140625" style="7" customWidth="1"/>
    <col min="14" max="16384" width="9.140625" style="1"/>
  </cols>
  <sheetData>
    <row r="1" spans="1:13" ht="23.45" customHeight="1" x14ac:dyDescent="0.2">
      <c r="A1" s="39" t="s">
        <v>86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86.25" customHeight="1" x14ac:dyDescent="0.25">
      <c r="A2" s="41" t="s">
        <v>0</v>
      </c>
      <c r="B2" s="43" t="s">
        <v>15</v>
      </c>
      <c r="C2" s="33" t="s">
        <v>94</v>
      </c>
      <c r="D2" s="44" t="s">
        <v>1</v>
      </c>
      <c r="E2" s="43" t="s">
        <v>2</v>
      </c>
      <c r="F2" s="46" t="s">
        <v>3</v>
      </c>
      <c r="G2" s="47"/>
      <c r="H2" s="47"/>
      <c r="I2" s="40" t="s">
        <v>4</v>
      </c>
      <c r="J2" s="40"/>
      <c r="K2" s="40"/>
      <c r="L2" s="48" t="s">
        <v>6</v>
      </c>
      <c r="M2" s="48"/>
    </row>
    <row r="3" spans="1:13" ht="189" customHeight="1" x14ac:dyDescent="0.2">
      <c r="A3" s="42"/>
      <c r="B3" s="33"/>
      <c r="C3" s="34"/>
      <c r="D3" s="45"/>
      <c r="E3" s="33"/>
      <c r="F3" s="12" t="s">
        <v>7</v>
      </c>
      <c r="G3" s="12" t="s">
        <v>8</v>
      </c>
      <c r="H3" s="12" t="s">
        <v>9</v>
      </c>
      <c r="I3" s="12" t="s">
        <v>12</v>
      </c>
      <c r="J3" s="12" t="s">
        <v>5</v>
      </c>
      <c r="K3" s="13" t="s">
        <v>14</v>
      </c>
      <c r="L3" s="49" t="s">
        <v>91</v>
      </c>
      <c r="M3" s="49"/>
    </row>
    <row r="4" spans="1:13" ht="21.75" customHeight="1" x14ac:dyDescent="0.2">
      <c r="A4" s="5">
        <v>1</v>
      </c>
      <c r="B4" s="20" t="s">
        <v>88</v>
      </c>
      <c r="C4" s="20" t="s">
        <v>95</v>
      </c>
      <c r="D4" s="21" t="s">
        <v>66</v>
      </c>
      <c r="E4" s="20">
        <v>50</v>
      </c>
      <c r="F4" s="23">
        <v>95</v>
      </c>
      <c r="G4" s="14">
        <v>99.75</v>
      </c>
      <c r="H4" s="15">
        <v>104.74</v>
      </c>
      <c r="I4" s="19">
        <f>F4</f>
        <v>95</v>
      </c>
      <c r="J4" s="16">
        <f t="shared" ref="J4:J5" si="0">SQRT(((SUM((POWER(H4-I4,2)),(POWER(G4-I4,2)),(POWER(F4-I4,2)))/(COLUMNS(F4:H4)-1))))</f>
        <v>7.6625746325892283</v>
      </c>
      <c r="K4" s="17">
        <f>J4/I4*100</f>
        <v>8.0658680343044509</v>
      </c>
      <c r="L4" s="18">
        <f>I4</f>
        <v>95</v>
      </c>
      <c r="M4" s="18">
        <f t="shared" ref="M4:M5" si="1">L4*E4</f>
        <v>4750</v>
      </c>
    </row>
    <row r="5" spans="1:13" ht="21.75" customHeight="1" x14ac:dyDescent="0.2">
      <c r="A5" s="5">
        <v>2</v>
      </c>
      <c r="B5" s="20" t="s">
        <v>89</v>
      </c>
      <c r="C5" s="20" t="s">
        <v>95</v>
      </c>
      <c r="D5" s="21" t="s">
        <v>66</v>
      </c>
      <c r="E5" s="20">
        <v>30</v>
      </c>
      <c r="F5" s="23">
        <v>94</v>
      </c>
      <c r="G5" s="14">
        <v>98.7</v>
      </c>
      <c r="H5" s="15">
        <v>103.64</v>
      </c>
      <c r="I5" s="19">
        <f t="shared" ref="I5:I68" si="2">F5</f>
        <v>94</v>
      </c>
      <c r="J5" s="16">
        <f t="shared" si="0"/>
        <v>7.5835216093843911</v>
      </c>
      <c r="K5" s="17">
        <f t="shared" ref="K5" si="3">J5/I5*100</f>
        <v>8.067576180196161</v>
      </c>
      <c r="L5" s="18">
        <f t="shared" ref="L5" si="4">I5</f>
        <v>94</v>
      </c>
      <c r="M5" s="18">
        <f t="shared" si="1"/>
        <v>2820</v>
      </c>
    </row>
    <row r="6" spans="1:13" ht="21.75" customHeight="1" x14ac:dyDescent="0.2">
      <c r="A6" s="5">
        <v>3</v>
      </c>
      <c r="B6" s="20" t="s">
        <v>90</v>
      </c>
      <c r="C6" s="20" t="s">
        <v>96</v>
      </c>
      <c r="D6" s="21" t="s">
        <v>66</v>
      </c>
      <c r="E6" s="20">
        <v>20</v>
      </c>
      <c r="F6" s="23">
        <v>179</v>
      </c>
      <c r="G6" s="14">
        <v>187.95</v>
      </c>
      <c r="H6" s="15">
        <v>197.35</v>
      </c>
      <c r="I6" s="19">
        <f t="shared" si="2"/>
        <v>179</v>
      </c>
      <c r="J6" s="16">
        <f t="shared" ref="J6:J28" si="5">SQRT(((SUM((POWER(H6-I6,2)),(POWER(G6-I6,2)),(POWER(F6-I6,2)))/(COLUMNS(F6:H6)-1))))</f>
        <v>14.436498883039468</v>
      </c>
      <c r="K6" s="17">
        <f t="shared" ref="K6:K28" si="6">J6/I6*100</f>
        <v>8.0650831748823837</v>
      </c>
      <c r="L6" s="18">
        <f t="shared" ref="L6:L28" si="7">I6</f>
        <v>179</v>
      </c>
      <c r="M6" s="18">
        <f t="shared" ref="M6:M28" si="8">L6*E6</f>
        <v>3580</v>
      </c>
    </row>
    <row r="7" spans="1:13" ht="21.75" customHeight="1" x14ac:dyDescent="0.2">
      <c r="A7" s="5">
        <v>4</v>
      </c>
      <c r="B7" s="20" t="s">
        <v>16</v>
      </c>
      <c r="C7" s="20" t="s">
        <v>97</v>
      </c>
      <c r="D7" s="21" t="s">
        <v>66</v>
      </c>
      <c r="E7" s="20">
        <v>70</v>
      </c>
      <c r="F7" s="23">
        <v>463</v>
      </c>
      <c r="G7" s="14">
        <v>486.15</v>
      </c>
      <c r="H7" s="15">
        <v>510.46</v>
      </c>
      <c r="I7" s="19">
        <f t="shared" si="2"/>
        <v>463</v>
      </c>
      <c r="J7" s="16">
        <f t="shared" ref="J7" si="9">SQRT(((SUM((POWER(H7-I7,2)),(POWER(G7-I7,2)),(POWER(F7-I7,2)))/(COLUMNS(F7:H7)-1))))</f>
        <v>37.338814255409858</v>
      </c>
      <c r="K7" s="17">
        <f t="shared" ref="K7" si="10">J7/I7*100</f>
        <v>8.0645387160712438</v>
      </c>
      <c r="L7" s="18">
        <f t="shared" ref="L7" si="11">I7</f>
        <v>463</v>
      </c>
      <c r="M7" s="18">
        <f t="shared" ref="M7" si="12">L7*E7</f>
        <v>32410</v>
      </c>
    </row>
    <row r="8" spans="1:13" ht="21.75" customHeight="1" x14ac:dyDescent="0.2">
      <c r="A8" s="5">
        <v>5</v>
      </c>
      <c r="B8" s="20" t="s">
        <v>17</v>
      </c>
      <c r="C8" s="20" t="s">
        <v>98</v>
      </c>
      <c r="D8" s="21" t="s">
        <v>66</v>
      </c>
      <c r="E8" s="20">
        <v>19</v>
      </c>
      <c r="F8" s="23">
        <v>913</v>
      </c>
      <c r="G8" s="14">
        <v>958.65</v>
      </c>
      <c r="H8" s="15">
        <v>1006.58</v>
      </c>
      <c r="I8" s="19">
        <f t="shared" si="2"/>
        <v>913</v>
      </c>
      <c r="J8" s="16">
        <f>SQRT(((SUM((POWER(H8-I8,2)),(POWER(G8-I8,2)),(POWER(F8-I8,2)))/(COLUMNS(F8:H8)-1))))</f>
        <v>73.624516636783454</v>
      </c>
      <c r="K8" s="16">
        <f>J8/I8*100</f>
        <v>8.0640215374352096</v>
      </c>
      <c r="L8" s="18">
        <f>I8</f>
        <v>913</v>
      </c>
      <c r="M8" s="18">
        <f>L8*E8</f>
        <v>17347</v>
      </c>
    </row>
    <row r="9" spans="1:13" ht="21.75" customHeight="1" x14ac:dyDescent="0.2">
      <c r="A9" s="5">
        <v>6</v>
      </c>
      <c r="B9" s="20" t="s">
        <v>72</v>
      </c>
      <c r="C9" s="20" t="s">
        <v>99</v>
      </c>
      <c r="D9" s="21" t="s">
        <v>66</v>
      </c>
      <c r="E9" s="20">
        <v>20</v>
      </c>
      <c r="F9" s="23">
        <v>353</v>
      </c>
      <c r="G9" s="14">
        <v>370.65</v>
      </c>
      <c r="H9" s="15">
        <v>389.18</v>
      </c>
      <c r="I9" s="19">
        <f t="shared" si="2"/>
        <v>353</v>
      </c>
      <c r="J9" s="16">
        <f t="shared" ref="J9" si="13">SQRT(((SUM((POWER(H9-I9,2)),(POWER(G9-I9,2)),(POWER(F9-I9,2)))/(COLUMNS(F9:H9)-1))))</f>
        <v>28.465021517645123</v>
      </c>
      <c r="K9" s="16">
        <f t="shared" ref="K9" si="14">J9/I9*100</f>
        <v>8.0637454724207149</v>
      </c>
      <c r="L9" s="18">
        <f t="shared" ref="L9" si="15">I9</f>
        <v>353</v>
      </c>
      <c r="M9" s="18">
        <f t="shared" ref="M9" si="16">L9*E9</f>
        <v>7060</v>
      </c>
    </row>
    <row r="10" spans="1:13" ht="21.75" customHeight="1" x14ac:dyDescent="0.2">
      <c r="A10" s="5">
        <v>7</v>
      </c>
      <c r="B10" s="20" t="s">
        <v>73</v>
      </c>
      <c r="C10" s="20" t="s">
        <v>99</v>
      </c>
      <c r="D10" s="21" t="s">
        <v>66</v>
      </c>
      <c r="E10" s="20">
        <v>15</v>
      </c>
      <c r="F10" s="23">
        <v>373</v>
      </c>
      <c r="G10" s="14">
        <v>391.65</v>
      </c>
      <c r="H10" s="15">
        <v>411.23</v>
      </c>
      <c r="I10" s="19">
        <f t="shared" si="2"/>
        <v>373</v>
      </c>
      <c r="J10" s="16">
        <f>SQRT(((SUM((POWER(H10-I10,2)),(POWER(G10-I10,2)),(POWER(F10-I10,2)))/(COLUMNS(F10:H10)-1))))</f>
        <v>30.07786062870829</v>
      </c>
      <c r="K10" s="16">
        <f>J10/I10*100</f>
        <v>8.0637696055518209</v>
      </c>
      <c r="L10" s="18">
        <f>I10</f>
        <v>373</v>
      </c>
      <c r="M10" s="18">
        <f>L10*E10</f>
        <v>5595</v>
      </c>
    </row>
    <row r="11" spans="1:13" ht="21.75" customHeight="1" x14ac:dyDescent="0.2">
      <c r="A11" s="5">
        <v>8</v>
      </c>
      <c r="B11" s="20" t="s">
        <v>92</v>
      </c>
      <c r="C11" s="20" t="s">
        <v>99</v>
      </c>
      <c r="D11" s="21" t="s">
        <v>66</v>
      </c>
      <c r="E11" s="20">
        <v>20</v>
      </c>
      <c r="F11" s="23">
        <v>308</v>
      </c>
      <c r="G11" s="14">
        <v>323.39999999999998</v>
      </c>
      <c r="H11" s="15">
        <v>339.57</v>
      </c>
      <c r="I11" s="19">
        <f t="shared" si="2"/>
        <v>308</v>
      </c>
      <c r="J11" s="16">
        <f>SQRT(((SUM((POWER(H11-I11,2)),(POWER(G11-I11,2)),(POWER(F11-I11,2)))/(COLUMNS(F11:H11)-1))))</f>
        <v>24.837722319085529</v>
      </c>
      <c r="K11" s="16">
        <f>J11/I11*100</f>
        <v>8.0641955581446521</v>
      </c>
      <c r="L11" s="18">
        <f>I11</f>
        <v>308</v>
      </c>
      <c r="M11" s="18">
        <f>L11*E11</f>
        <v>6160</v>
      </c>
    </row>
    <row r="12" spans="1:13" ht="21.75" customHeight="1" x14ac:dyDescent="0.2">
      <c r="A12" s="5">
        <v>9</v>
      </c>
      <c r="B12" s="20" t="s">
        <v>166</v>
      </c>
      <c r="C12" s="20" t="s">
        <v>100</v>
      </c>
      <c r="D12" s="21" t="s">
        <v>66</v>
      </c>
      <c r="E12" s="20">
        <v>6</v>
      </c>
      <c r="F12" s="23">
        <v>293</v>
      </c>
      <c r="G12" s="14">
        <v>307.64999999999998</v>
      </c>
      <c r="H12" s="15">
        <v>323.02999999999997</v>
      </c>
      <c r="I12" s="19">
        <f t="shared" si="2"/>
        <v>293</v>
      </c>
      <c r="J12" s="16">
        <f t="shared" ref="J12" si="17">SQRT(((SUM((POWER(H12-I12,2)),(POWER(G12-I12,2)),(POWER(F12-I12,2)))/(COLUMNS(F12:H12)-1))))</f>
        <v>23.626504184919082</v>
      </c>
      <c r="K12" s="16">
        <f t="shared" ref="K12" si="18">J12/I12*100</f>
        <v>8.0636533054331334</v>
      </c>
      <c r="L12" s="18">
        <f t="shared" ref="L12" si="19">I12</f>
        <v>293</v>
      </c>
      <c r="M12" s="18">
        <f t="shared" ref="M12" si="20">L12*E12</f>
        <v>1758</v>
      </c>
    </row>
    <row r="13" spans="1:13" ht="21.75" customHeight="1" x14ac:dyDescent="0.2">
      <c r="A13" s="5">
        <v>10</v>
      </c>
      <c r="B13" s="20" t="s">
        <v>167</v>
      </c>
      <c r="C13" s="20" t="s">
        <v>101</v>
      </c>
      <c r="D13" s="21" t="s">
        <v>66</v>
      </c>
      <c r="E13" s="20">
        <v>6</v>
      </c>
      <c r="F13" s="23">
        <v>469</v>
      </c>
      <c r="G13" s="14">
        <v>492.45</v>
      </c>
      <c r="H13" s="15">
        <v>517.07000000000005</v>
      </c>
      <c r="I13" s="19">
        <f t="shared" si="2"/>
        <v>469</v>
      </c>
      <c r="J13" s="16">
        <f>SQRT(((SUM((POWER(H13-I13,2)),(POWER(G13-I13,2)),(POWER(F13-I13,2)))/(COLUMNS(F13:H13)-1))))</f>
        <v>37.819488362483199</v>
      </c>
      <c r="K13" s="16">
        <f>J13/I13*100</f>
        <v>8.0638567937064387</v>
      </c>
      <c r="L13" s="18">
        <f>I13</f>
        <v>469</v>
      </c>
      <c r="M13" s="18">
        <f>L13*E13</f>
        <v>2814</v>
      </c>
    </row>
    <row r="14" spans="1:13" ht="21.75" customHeight="1" x14ac:dyDescent="0.2">
      <c r="A14" s="5">
        <v>11</v>
      </c>
      <c r="B14" s="20" t="s">
        <v>168</v>
      </c>
      <c r="C14" s="20" t="s">
        <v>102</v>
      </c>
      <c r="D14" s="21" t="s">
        <v>66</v>
      </c>
      <c r="E14" s="20">
        <v>6</v>
      </c>
      <c r="F14" s="23">
        <v>158</v>
      </c>
      <c r="G14" s="14">
        <v>165.9</v>
      </c>
      <c r="H14" s="15">
        <v>174.2</v>
      </c>
      <c r="I14" s="19">
        <f t="shared" si="2"/>
        <v>158</v>
      </c>
      <c r="J14" s="16">
        <f>SQRT(((SUM((POWER(H14-I14,2)),(POWER(G14-I14,2)),(POWER(F14-I14,2)))/(COLUMNS(F14:H14)-1))))</f>
        <v>12.744606702444759</v>
      </c>
      <c r="K14" s="16">
        <f>J14/I14*100</f>
        <v>8.066206773699216</v>
      </c>
      <c r="L14" s="18">
        <f>I14</f>
        <v>158</v>
      </c>
      <c r="M14" s="18">
        <f>L14*E14</f>
        <v>948</v>
      </c>
    </row>
    <row r="15" spans="1:13" ht="21.75" customHeight="1" x14ac:dyDescent="0.2">
      <c r="A15" s="5">
        <v>12</v>
      </c>
      <c r="B15" s="24" t="s">
        <v>169</v>
      </c>
      <c r="C15" s="20" t="s">
        <v>174</v>
      </c>
      <c r="D15" s="21" t="s">
        <v>66</v>
      </c>
      <c r="E15" s="20">
        <v>10</v>
      </c>
      <c r="F15" s="23">
        <v>525</v>
      </c>
      <c r="G15" s="14">
        <v>590</v>
      </c>
      <c r="H15" s="15">
        <v>587</v>
      </c>
      <c r="I15" s="19">
        <f t="shared" si="2"/>
        <v>525</v>
      </c>
      <c r="J15" s="16">
        <f t="shared" ref="J15" si="21">SQRT(((SUM((POWER(H15-I15,2)),(POWER(G15-I15,2)),(POWER(F15-I15,2)))/(COLUMNS(F15:H15)-1))))</f>
        <v>63.517714064660737</v>
      </c>
      <c r="K15" s="16">
        <f t="shared" ref="K15" si="22">J15/I15*100</f>
        <v>12.098612202792522</v>
      </c>
      <c r="L15" s="18">
        <f t="shared" ref="L15" si="23">I15</f>
        <v>525</v>
      </c>
      <c r="M15" s="18">
        <f t="shared" ref="M15" si="24">L15*E15</f>
        <v>5250</v>
      </c>
    </row>
    <row r="16" spans="1:13" ht="30" customHeight="1" x14ac:dyDescent="0.2">
      <c r="A16" s="5">
        <v>13</v>
      </c>
      <c r="B16" s="20" t="s">
        <v>74</v>
      </c>
      <c r="C16" s="20" t="s">
        <v>103</v>
      </c>
      <c r="D16" s="21" t="s">
        <v>66</v>
      </c>
      <c r="E16" s="20">
        <v>10</v>
      </c>
      <c r="F16" s="23">
        <v>542</v>
      </c>
      <c r="G16" s="14">
        <v>569.1</v>
      </c>
      <c r="H16" s="15">
        <v>597.55999999999995</v>
      </c>
      <c r="I16" s="19">
        <f t="shared" si="2"/>
        <v>542</v>
      </c>
      <c r="J16" s="16">
        <f t="shared" si="5"/>
        <v>43.711117578940915</v>
      </c>
      <c r="K16" s="16">
        <f t="shared" si="6"/>
        <v>8.0647818411330103</v>
      </c>
      <c r="L16" s="18">
        <f t="shared" si="7"/>
        <v>542</v>
      </c>
      <c r="M16" s="18">
        <f t="shared" si="8"/>
        <v>5420</v>
      </c>
    </row>
    <row r="17" spans="1:13" ht="33" customHeight="1" x14ac:dyDescent="0.2">
      <c r="A17" s="5">
        <v>14</v>
      </c>
      <c r="B17" s="20" t="s">
        <v>75</v>
      </c>
      <c r="C17" s="20" t="s">
        <v>103</v>
      </c>
      <c r="D17" s="21" t="s">
        <v>66</v>
      </c>
      <c r="E17" s="20">
        <v>10</v>
      </c>
      <c r="F17" s="23">
        <v>593</v>
      </c>
      <c r="G17" s="14">
        <v>622.65</v>
      </c>
      <c r="H17" s="15">
        <v>653.78</v>
      </c>
      <c r="I17" s="19">
        <f t="shared" si="2"/>
        <v>593</v>
      </c>
      <c r="J17" s="16">
        <f t="shared" ref="J17" si="25">SQRT(((SUM((POWER(H17-I17,2)),(POWER(G17-I17,2)),(POWER(F17-I17,2)))/(COLUMNS(F17:H17)-1))))</f>
        <v>47.819090852921889</v>
      </c>
      <c r="K17" s="16">
        <f t="shared" ref="K17" si="26">J17/I17*100</f>
        <v>8.0639276311841304</v>
      </c>
      <c r="L17" s="18">
        <f t="shared" ref="L17" si="27">I17</f>
        <v>593</v>
      </c>
      <c r="M17" s="18">
        <f t="shared" ref="M17" si="28">L17*E17</f>
        <v>5930</v>
      </c>
    </row>
    <row r="18" spans="1:13" ht="21.75" customHeight="1" x14ac:dyDescent="0.2">
      <c r="A18" s="5">
        <v>15</v>
      </c>
      <c r="B18" s="20" t="s">
        <v>76</v>
      </c>
      <c r="C18" s="20" t="s">
        <v>104</v>
      </c>
      <c r="D18" s="21" t="s">
        <v>66</v>
      </c>
      <c r="E18" s="20">
        <v>2</v>
      </c>
      <c r="F18" s="23">
        <v>755</v>
      </c>
      <c r="G18" s="14">
        <v>792.75</v>
      </c>
      <c r="H18" s="15">
        <v>832.39</v>
      </c>
      <c r="I18" s="19">
        <f t="shared" si="2"/>
        <v>755</v>
      </c>
      <c r="J18" s="16">
        <f t="shared" ref="J18" si="29">SQRT(((SUM((POWER(H18-I18,2)),(POWER(G18-I18,2)),(POWER(F18-I18,2)))/(COLUMNS(F18:H18)-1))))</f>
        <v>60.886265282081467</v>
      </c>
      <c r="K18" s="16">
        <f t="shared" ref="K18" si="30">J18/I18*100</f>
        <v>8.0644059976266842</v>
      </c>
      <c r="L18" s="18">
        <f t="shared" ref="L18" si="31">I18</f>
        <v>755</v>
      </c>
      <c r="M18" s="18">
        <f t="shared" ref="M18" si="32">L18*E18</f>
        <v>1510</v>
      </c>
    </row>
    <row r="19" spans="1:13" ht="21.75" customHeight="1" x14ac:dyDescent="0.2">
      <c r="A19" s="5">
        <v>16</v>
      </c>
      <c r="B19" s="20" t="s">
        <v>77</v>
      </c>
      <c r="C19" s="20" t="s">
        <v>105</v>
      </c>
      <c r="D19" s="21" t="s">
        <v>66</v>
      </c>
      <c r="E19" s="20">
        <v>5</v>
      </c>
      <c r="F19" s="23">
        <v>740</v>
      </c>
      <c r="G19" s="14">
        <v>888.3</v>
      </c>
      <c r="H19" s="15">
        <v>932.72</v>
      </c>
      <c r="I19" s="19">
        <f t="shared" si="2"/>
        <v>740</v>
      </c>
      <c r="J19" s="16">
        <f t="shared" ref="J19:J20" si="33">SQRT(((SUM((POWER(H19-I19,2)),(POWER(G19-I19,2)),(POWER(F19-I19,2)))/(COLUMNS(F19:H19)-1))))</f>
        <v>171.95041203788958</v>
      </c>
      <c r="K19" s="16">
        <f t="shared" ref="K19:K20" si="34">J19/I19*100</f>
        <v>23.236542167282376</v>
      </c>
      <c r="L19" s="18">
        <f t="shared" ref="L19:L20" si="35">I19</f>
        <v>740</v>
      </c>
      <c r="M19" s="18">
        <f t="shared" ref="M19:M20" si="36">L19*E19</f>
        <v>3700</v>
      </c>
    </row>
    <row r="20" spans="1:13" ht="21.75" customHeight="1" x14ac:dyDescent="0.2">
      <c r="A20" s="5">
        <v>17</v>
      </c>
      <c r="B20" s="20" t="s">
        <v>77</v>
      </c>
      <c r="C20" s="20" t="s">
        <v>105</v>
      </c>
      <c r="D20" s="21" t="s">
        <v>66</v>
      </c>
      <c r="E20" s="20">
        <v>7</v>
      </c>
      <c r="F20" s="23">
        <v>483</v>
      </c>
      <c r="G20" s="14">
        <v>498</v>
      </c>
      <c r="H20" s="15">
        <v>526</v>
      </c>
      <c r="I20" s="19">
        <f t="shared" si="2"/>
        <v>483</v>
      </c>
      <c r="J20" s="16">
        <f t="shared" si="33"/>
        <v>32.202484376209235</v>
      </c>
      <c r="K20" s="16">
        <f t="shared" si="34"/>
        <v>6.6671810302710632</v>
      </c>
      <c r="L20" s="18">
        <f t="shared" si="35"/>
        <v>483</v>
      </c>
      <c r="M20" s="18">
        <f t="shared" si="36"/>
        <v>3381</v>
      </c>
    </row>
    <row r="21" spans="1:13" ht="21.75" customHeight="1" x14ac:dyDescent="0.2">
      <c r="A21" s="5">
        <v>18</v>
      </c>
      <c r="B21" s="20" t="s">
        <v>78</v>
      </c>
      <c r="C21" s="20" t="s">
        <v>105</v>
      </c>
      <c r="D21" s="21" t="s">
        <v>66</v>
      </c>
      <c r="E21" s="20">
        <v>5</v>
      </c>
      <c r="F21" s="23">
        <v>563</v>
      </c>
      <c r="G21" s="14">
        <v>591.15</v>
      </c>
      <c r="H21" s="15">
        <v>620.71</v>
      </c>
      <c r="I21" s="19">
        <f t="shared" si="2"/>
        <v>563</v>
      </c>
      <c r="J21" s="16">
        <f t="shared" ref="J21" si="37">SQRT(((SUM((POWER(H21-I21,2)),(POWER(G21-I21,2)),(POWER(F21-I21,2)))/(COLUMNS(F21:H21)-1))))</f>
        <v>45.403009812125909</v>
      </c>
      <c r="K21" s="16">
        <f t="shared" ref="K21" si="38">J21/I21*100</f>
        <v>8.0644777641431453</v>
      </c>
      <c r="L21" s="18">
        <f t="shared" ref="L21" si="39">I21</f>
        <v>563</v>
      </c>
      <c r="M21" s="18">
        <f t="shared" ref="M21" si="40">L21*E21</f>
        <v>2815</v>
      </c>
    </row>
    <row r="22" spans="1:13" ht="21.75" customHeight="1" x14ac:dyDescent="0.2">
      <c r="A22" s="5">
        <v>19</v>
      </c>
      <c r="B22" s="20" t="s">
        <v>79</v>
      </c>
      <c r="C22" s="20" t="s">
        <v>106</v>
      </c>
      <c r="D22" s="21" t="s">
        <v>66</v>
      </c>
      <c r="E22" s="20">
        <v>7</v>
      </c>
      <c r="F22" s="23">
        <v>244</v>
      </c>
      <c r="G22" s="14">
        <v>256.2</v>
      </c>
      <c r="H22" s="15">
        <v>269.01</v>
      </c>
      <c r="I22" s="19">
        <f t="shared" si="2"/>
        <v>244</v>
      </c>
      <c r="J22" s="16">
        <f t="shared" ref="J22" si="41">SQRT(((SUM((POWER(H22-I22,2)),(POWER(G22-I22,2)),(POWER(F22-I22,2)))/(COLUMNS(F22:H22)-1))))</f>
        <v>19.67663716187295</v>
      </c>
      <c r="K22" s="16">
        <f t="shared" ref="K22" si="42">J22/I22*100</f>
        <v>8.0641955581446521</v>
      </c>
      <c r="L22" s="18">
        <f t="shared" ref="L22" si="43">I22</f>
        <v>244</v>
      </c>
      <c r="M22" s="18">
        <f t="shared" ref="M22" si="44">L22*E22</f>
        <v>1708</v>
      </c>
    </row>
    <row r="23" spans="1:13" ht="21.75" customHeight="1" x14ac:dyDescent="0.2">
      <c r="A23" s="5">
        <v>20</v>
      </c>
      <c r="B23" s="20" t="s">
        <v>80</v>
      </c>
      <c r="C23" s="20" t="s">
        <v>107</v>
      </c>
      <c r="D23" s="21" t="s">
        <v>66</v>
      </c>
      <c r="E23" s="20">
        <v>7</v>
      </c>
      <c r="F23" s="23">
        <v>672</v>
      </c>
      <c r="G23" s="14">
        <v>705.6</v>
      </c>
      <c r="H23" s="15">
        <v>740.88</v>
      </c>
      <c r="I23" s="19">
        <f t="shared" si="2"/>
        <v>672</v>
      </c>
      <c r="J23" s="16">
        <f t="shared" ref="J23" si="45">SQRT(((SUM((POWER(H23-I23,2)),(POWER(G23-I23,2)),(POWER(F23-I23,2)))/(COLUMNS(F23:H23)-1))))</f>
        <v>54.191394150732094</v>
      </c>
      <c r="K23" s="16">
        <f t="shared" ref="K23" si="46">J23/I23*100</f>
        <v>8.0641955581446574</v>
      </c>
      <c r="L23" s="18">
        <f t="shared" ref="L23" si="47">I23</f>
        <v>672</v>
      </c>
      <c r="M23" s="18">
        <f t="shared" ref="M23" si="48">L23*E23</f>
        <v>4704</v>
      </c>
    </row>
    <row r="24" spans="1:13" ht="21.75" customHeight="1" x14ac:dyDescent="0.2">
      <c r="A24" s="5">
        <v>21</v>
      </c>
      <c r="B24" s="24" t="s">
        <v>81</v>
      </c>
      <c r="C24" s="20" t="s">
        <v>108</v>
      </c>
      <c r="D24" s="21" t="s">
        <v>66</v>
      </c>
      <c r="E24" s="20">
        <v>7</v>
      </c>
      <c r="F24" s="23">
        <v>860</v>
      </c>
      <c r="G24" s="14">
        <v>903</v>
      </c>
      <c r="H24" s="15">
        <v>948.15</v>
      </c>
      <c r="I24" s="19">
        <f t="shared" si="2"/>
        <v>860</v>
      </c>
      <c r="J24" s="16">
        <f>SQRT(((SUM((POWER(H24-I24,2)),(POWER(G24-I24,2)),(POWER(F24-I24,2)))/(COLUMNS(F24:H24)-1))))</f>
        <v>69.352081800044033</v>
      </c>
      <c r="K24" s="16">
        <f>J24/I24*100</f>
        <v>8.0641955581446538</v>
      </c>
      <c r="L24" s="18">
        <f>I24</f>
        <v>860</v>
      </c>
      <c r="M24" s="18">
        <f>L24*E24</f>
        <v>6020</v>
      </c>
    </row>
    <row r="25" spans="1:13" ht="21.75" customHeight="1" x14ac:dyDescent="0.2">
      <c r="A25" s="5">
        <v>22</v>
      </c>
      <c r="B25" s="20" t="s">
        <v>82</v>
      </c>
      <c r="C25" s="20" t="s">
        <v>109</v>
      </c>
      <c r="D25" s="21" t="s">
        <v>66</v>
      </c>
      <c r="E25" s="20">
        <v>10</v>
      </c>
      <c r="F25" s="23">
        <v>635</v>
      </c>
      <c r="G25" s="14">
        <v>666.75</v>
      </c>
      <c r="H25" s="15">
        <v>700.09</v>
      </c>
      <c r="I25" s="19">
        <f t="shared" si="2"/>
        <v>635</v>
      </c>
      <c r="J25" s="16">
        <f>SQRT(((SUM((POWER(H25-I25,2)),(POWER(G25-I25,2)),(POWER(F25-I25,2)))/(COLUMNS(F25:H25)-1))))</f>
        <v>51.209230613240052</v>
      </c>
      <c r="K25" s="16">
        <f>J25/I25*100</f>
        <v>8.0644457658645745</v>
      </c>
      <c r="L25" s="18">
        <f>I25</f>
        <v>635</v>
      </c>
      <c r="M25" s="18">
        <f>L25*E25</f>
        <v>6350</v>
      </c>
    </row>
    <row r="26" spans="1:13" s="6" customFormat="1" ht="21.75" customHeight="1" x14ac:dyDescent="0.2">
      <c r="A26" s="5">
        <v>23</v>
      </c>
      <c r="B26" s="20" t="s">
        <v>18</v>
      </c>
      <c r="C26" s="20" t="s">
        <v>110</v>
      </c>
      <c r="D26" s="21" t="s">
        <v>66</v>
      </c>
      <c r="E26" s="20">
        <v>5</v>
      </c>
      <c r="F26" s="23">
        <v>1029</v>
      </c>
      <c r="G26" s="14">
        <v>1135</v>
      </c>
      <c r="H26" s="15">
        <v>1208</v>
      </c>
      <c r="I26" s="19">
        <f t="shared" si="2"/>
        <v>1029</v>
      </c>
      <c r="J26" s="16">
        <f t="shared" si="5"/>
        <v>147.10030591402588</v>
      </c>
      <c r="K26" s="17">
        <f t="shared" si="6"/>
        <v>14.29546218795198</v>
      </c>
      <c r="L26" s="18">
        <f t="shared" si="7"/>
        <v>1029</v>
      </c>
      <c r="M26" s="18">
        <f t="shared" si="8"/>
        <v>5145</v>
      </c>
    </row>
    <row r="27" spans="1:13" s="6" customFormat="1" ht="21.75" customHeight="1" x14ac:dyDescent="0.2">
      <c r="A27" s="5">
        <v>24</v>
      </c>
      <c r="B27" s="20" t="s">
        <v>19</v>
      </c>
      <c r="C27" s="20" t="s">
        <v>175</v>
      </c>
      <c r="D27" s="21" t="s">
        <v>69</v>
      </c>
      <c r="E27" s="20">
        <v>60</v>
      </c>
      <c r="F27" s="23">
        <v>99</v>
      </c>
      <c r="G27" s="14">
        <v>110</v>
      </c>
      <c r="H27" s="15">
        <v>105</v>
      </c>
      <c r="I27" s="19">
        <f t="shared" si="2"/>
        <v>99</v>
      </c>
      <c r="J27" s="16">
        <f t="shared" si="5"/>
        <v>8.8600225733346747</v>
      </c>
      <c r="K27" s="16">
        <f t="shared" si="6"/>
        <v>8.9495177508431052</v>
      </c>
      <c r="L27" s="18">
        <f t="shared" si="7"/>
        <v>99</v>
      </c>
      <c r="M27" s="18">
        <f t="shared" si="8"/>
        <v>5940</v>
      </c>
    </row>
    <row r="28" spans="1:13" ht="36.75" customHeight="1" x14ac:dyDescent="0.2">
      <c r="A28" s="5">
        <v>25</v>
      </c>
      <c r="B28" s="20" t="s">
        <v>20</v>
      </c>
      <c r="C28" s="20" t="s">
        <v>111</v>
      </c>
      <c r="D28" s="21" t="s">
        <v>66</v>
      </c>
      <c r="E28" s="20">
        <v>5</v>
      </c>
      <c r="F28" s="23">
        <v>430</v>
      </c>
      <c r="G28" s="14">
        <v>525</v>
      </c>
      <c r="H28" s="15">
        <v>551.25</v>
      </c>
      <c r="I28" s="19">
        <f t="shared" si="2"/>
        <v>430</v>
      </c>
      <c r="J28" s="16">
        <f t="shared" si="5"/>
        <v>108.91869100388601</v>
      </c>
      <c r="K28" s="16">
        <f t="shared" si="6"/>
        <v>25.329928140438607</v>
      </c>
      <c r="L28" s="18">
        <f t="shared" si="7"/>
        <v>430</v>
      </c>
      <c r="M28" s="18">
        <f t="shared" si="8"/>
        <v>2150</v>
      </c>
    </row>
    <row r="29" spans="1:13" ht="21.75" customHeight="1" x14ac:dyDescent="0.2">
      <c r="A29" s="5">
        <v>26</v>
      </c>
      <c r="B29" s="20" t="s">
        <v>21</v>
      </c>
      <c r="C29" s="20" t="s">
        <v>112</v>
      </c>
      <c r="D29" s="21" t="s">
        <v>66</v>
      </c>
      <c r="E29" s="20">
        <v>10</v>
      </c>
      <c r="F29" s="23">
        <v>362</v>
      </c>
      <c r="G29" s="14">
        <v>362.25</v>
      </c>
      <c r="H29" s="15">
        <v>380.36</v>
      </c>
      <c r="I29" s="19">
        <f t="shared" si="2"/>
        <v>362</v>
      </c>
      <c r="J29" s="16">
        <f t="shared" ref="J29" si="49">SQRT(((SUM((POWER(H29-I29,2)),(POWER(G29-I29,2)),(POWER(F29-I29,2)))/(COLUMNS(F29:H29)-1))))</f>
        <v>12.983683991841461</v>
      </c>
      <c r="K29" s="16">
        <f t="shared" ref="K29" si="50">J29/I29*100</f>
        <v>3.5866530364202931</v>
      </c>
      <c r="L29" s="18">
        <f t="shared" ref="L29" si="51">I29</f>
        <v>362</v>
      </c>
      <c r="M29" s="18">
        <f t="shared" ref="M29" si="52">L29*E29</f>
        <v>3620</v>
      </c>
    </row>
    <row r="30" spans="1:13" ht="21.75" customHeight="1" x14ac:dyDescent="0.2">
      <c r="A30" s="5">
        <v>27</v>
      </c>
      <c r="B30" s="20" t="s">
        <v>22</v>
      </c>
      <c r="C30" s="20" t="s">
        <v>113</v>
      </c>
      <c r="D30" s="21" t="s">
        <v>66</v>
      </c>
      <c r="E30" s="20">
        <v>4</v>
      </c>
      <c r="F30" s="23">
        <v>973</v>
      </c>
      <c r="G30" s="14">
        <v>1021.65</v>
      </c>
      <c r="H30" s="15">
        <v>1072.73</v>
      </c>
      <c r="I30" s="19">
        <f t="shared" si="2"/>
        <v>973</v>
      </c>
      <c r="J30" s="16">
        <f>SQRT(((SUM((POWER(H30-I30,2)),(POWER(G30-I30,2)),(POWER(F30-I30,2)))/(COLUMNS(F30:H30)-1))))</f>
        <v>78.463033971418668</v>
      </c>
      <c r="K30" s="16">
        <f>J30/I30*100</f>
        <v>8.0640322683883525</v>
      </c>
      <c r="L30" s="18">
        <f>I30</f>
        <v>973</v>
      </c>
      <c r="M30" s="18">
        <f>L30*E30</f>
        <v>3892</v>
      </c>
    </row>
    <row r="31" spans="1:13" ht="21.75" customHeight="1" x14ac:dyDescent="0.2">
      <c r="A31" s="5">
        <v>28</v>
      </c>
      <c r="B31" s="20" t="s">
        <v>23</v>
      </c>
      <c r="C31" s="20" t="s">
        <v>114</v>
      </c>
      <c r="D31" s="21" t="s">
        <v>66</v>
      </c>
      <c r="E31" s="20">
        <v>15</v>
      </c>
      <c r="F31" s="23">
        <v>125</v>
      </c>
      <c r="G31" s="14">
        <v>131.25</v>
      </c>
      <c r="H31" s="15">
        <v>137.81</v>
      </c>
      <c r="I31" s="19">
        <f t="shared" si="2"/>
        <v>125</v>
      </c>
      <c r="J31" s="16">
        <f t="shared" ref="J31:J35" si="53">SQRT(((SUM((POWER(H31-I31,2)),(POWER(G31-I31,2)),(POWER(F31-I31,2)))/(COLUMNS(F31:H31)-1))))</f>
        <v>10.078655664323493</v>
      </c>
      <c r="K31" s="16">
        <f t="shared" ref="K31:K35" si="54">J31/I31*100</f>
        <v>8.0629245314587941</v>
      </c>
      <c r="L31" s="18">
        <f t="shared" ref="L31:L35" si="55">I31</f>
        <v>125</v>
      </c>
      <c r="M31" s="18">
        <f t="shared" ref="M31:M35" si="56">L31*E31</f>
        <v>1875</v>
      </c>
    </row>
    <row r="32" spans="1:13" ht="21.75" customHeight="1" x14ac:dyDescent="0.2">
      <c r="A32" s="5">
        <v>29</v>
      </c>
      <c r="B32" s="20" t="s">
        <v>24</v>
      </c>
      <c r="C32" s="20" t="s">
        <v>115</v>
      </c>
      <c r="D32" s="21" t="s">
        <v>66</v>
      </c>
      <c r="E32" s="20">
        <v>7</v>
      </c>
      <c r="F32" s="23">
        <v>326</v>
      </c>
      <c r="G32" s="14">
        <v>342.3</v>
      </c>
      <c r="H32" s="15">
        <v>359.42</v>
      </c>
      <c r="I32" s="19">
        <f t="shared" si="2"/>
        <v>326</v>
      </c>
      <c r="J32" s="16">
        <f t="shared" si="53"/>
        <v>26.292455191556392</v>
      </c>
      <c r="K32" s="16">
        <f t="shared" si="54"/>
        <v>8.0651703041584017</v>
      </c>
      <c r="L32" s="18">
        <f t="shared" si="55"/>
        <v>326</v>
      </c>
      <c r="M32" s="18">
        <f t="shared" si="56"/>
        <v>2282</v>
      </c>
    </row>
    <row r="33" spans="1:13" ht="21.75" customHeight="1" x14ac:dyDescent="0.2">
      <c r="A33" s="5">
        <v>30</v>
      </c>
      <c r="B33" s="20" t="s">
        <v>25</v>
      </c>
      <c r="C33" s="20" t="s">
        <v>116</v>
      </c>
      <c r="D33" s="21" t="s">
        <v>66</v>
      </c>
      <c r="E33" s="20">
        <v>7</v>
      </c>
      <c r="F33" s="23">
        <v>275</v>
      </c>
      <c r="G33" s="14">
        <v>288.75</v>
      </c>
      <c r="H33" s="15">
        <v>303.19</v>
      </c>
      <c r="I33" s="19">
        <f t="shared" si="2"/>
        <v>275</v>
      </c>
      <c r="J33" s="16">
        <f t="shared" si="53"/>
        <v>22.17812661159639</v>
      </c>
      <c r="K33" s="16">
        <f t="shared" si="54"/>
        <v>8.0647733133077786</v>
      </c>
      <c r="L33" s="18">
        <f t="shared" si="55"/>
        <v>275</v>
      </c>
      <c r="M33" s="18">
        <f t="shared" si="56"/>
        <v>1925</v>
      </c>
    </row>
    <row r="34" spans="1:13" ht="21.75" customHeight="1" x14ac:dyDescent="0.2">
      <c r="A34" s="5">
        <v>31</v>
      </c>
      <c r="B34" s="20" t="s">
        <v>26</v>
      </c>
      <c r="C34" s="20" t="s">
        <v>117</v>
      </c>
      <c r="D34" s="21" t="s">
        <v>66</v>
      </c>
      <c r="E34" s="20">
        <v>200</v>
      </c>
      <c r="F34" s="23">
        <v>38</v>
      </c>
      <c r="G34" s="14">
        <v>39.9</v>
      </c>
      <c r="H34" s="15">
        <v>41.9</v>
      </c>
      <c r="I34" s="19">
        <f t="shared" si="2"/>
        <v>38</v>
      </c>
      <c r="J34" s="16">
        <f t="shared" si="53"/>
        <v>3.0675723300355919</v>
      </c>
      <c r="K34" s="16">
        <f t="shared" si="54"/>
        <v>8.0725587632515587</v>
      </c>
      <c r="L34" s="18">
        <f t="shared" si="55"/>
        <v>38</v>
      </c>
      <c r="M34" s="18">
        <f t="shared" si="56"/>
        <v>7600</v>
      </c>
    </row>
    <row r="35" spans="1:13" ht="21.75" customHeight="1" x14ac:dyDescent="0.2">
      <c r="A35" s="5">
        <v>32</v>
      </c>
      <c r="B35" s="20" t="s">
        <v>27</v>
      </c>
      <c r="C35" s="20" t="s">
        <v>118</v>
      </c>
      <c r="D35" s="21" t="s">
        <v>66</v>
      </c>
      <c r="E35" s="20">
        <v>15</v>
      </c>
      <c r="F35" s="23">
        <v>45</v>
      </c>
      <c r="G35" s="14">
        <v>47.25</v>
      </c>
      <c r="H35" s="15">
        <v>49.61</v>
      </c>
      <c r="I35" s="19">
        <f t="shared" si="2"/>
        <v>45</v>
      </c>
      <c r="J35" s="16">
        <f t="shared" si="53"/>
        <v>3.6272992708074141</v>
      </c>
      <c r="K35" s="16">
        <f t="shared" si="54"/>
        <v>8.0606650462386984</v>
      </c>
      <c r="L35" s="18">
        <f t="shared" si="55"/>
        <v>45</v>
      </c>
      <c r="M35" s="18">
        <f t="shared" si="56"/>
        <v>675</v>
      </c>
    </row>
    <row r="36" spans="1:13" ht="21.75" customHeight="1" x14ac:dyDescent="0.2">
      <c r="A36" s="5">
        <v>33</v>
      </c>
      <c r="B36" s="20" t="s">
        <v>28</v>
      </c>
      <c r="C36" s="20" t="s">
        <v>119</v>
      </c>
      <c r="D36" s="21" t="s">
        <v>66</v>
      </c>
      <c r="E36" s="20">
        <v>15</v>
      </c>
      <c r="F36" s="23">
        <v>33</v>
      </c>
      <c r="G36" s="14">
        <v>34.65</v>
      </c>
      <c r="H36" s="15">
        <v>36.380000000000003</v>
      </c>
      <c r="I36" s="19">
        <f t="shared" si="2"/>
        <v>33</v>
      </c>
      <c r="J36" s="16">
        <f t="shared" ref="J36:J84" si="57">SQRT(((SUM((POWER(H36-I36,2)),(POWER(G36-I36,2)),(POWER(F36-I36,2)))/(COLUMNS(F36:H36)-1))))</f>
        <v>2.6595958339567325</v>
      </c>
      <c r="K36" s="16">
        <f t="shared" ref="K36:K84" si="58">J36/I36*100</f>
        <v>8.059381315020401</v>
      </c>
      <c r="L36" s="18">
        <f t="shared" ref="L36:L84" si="59">I36</f>
        <v>33</v>
      </c>
      <c r="M36" s="18">
        <f t="shared" ref="M36:M84" si="60">L36*E36</f>
        <v>495</v>
      </c>
    </row>
    <row r="37" spans="1:13" ht="21.75" customHeight="1" x14ac:dyDescent="0.2">
      <c r="A37" s="5">
        <v>34</v>
      </c>
      <c r="B37" s="20" t="s">
        <v>29</v>
      </c>
      <c r="C37" s="20" t="s">
        <v>120</v>
      </c>
      <c r="D37" s="21" t="s">
        <v>66</v>
      </c>
      <c r="E37" s="20">
        <v>14</v>
      </c>
      <c r="F37" s="23">
        <v>30</v>
      </c>
      <c r="G37" s="14">
        <v>31.5</v>
      </c>
      <c r="H37" s="15">
        <v>33.08</v>
      </c>
      <c r="I37" s="19">
        <f t="shared" si="2"/>
        <v>30</v>
      </c>
      <c r="J37" s="16">
        <f t="shared" si="57"/>
        <v>2.4224367896810008</v>
      </c>
      <c r="K37" s="16">
        <f t="shared" si="58"/>
        <v>8.0747892989366701</v>
      </c>
      <c r="L37" s="18">
        <f t="shared" si="59"/>
        <v>30</v>
      </c>
      <c r="M37" s="18">
        <f t="shared" si="60"/>
        <v>420</v>
      </c>
    </row>
    <row r="38" spans="1:13" ht="21.75" customHeight="1" x14ac:dyDescent="0.2">
      <c r="A38" s="5">
        <v>35</v>
      </c>
      <c r="B38" s="20" t="s">
        <v>30</v>
      </c>
      <c r="C38" s="20" t="s">
        <v>121</v>
      </c>
      <c r="D38" s="21" t="s">
        <v>66</v>
      </c>
      <c r="E38" s="20">
        <v>30</v>
      </c>
      <c r="F38" s="23">
        <v>125</v>
      </c>
      <c r="G38" s="14">
        <v>131.25</v>
      </c>
      <c r="H38" s="15">
        <v>137.81</v>
      </c>
      <c r="I38" s="19">
        <f t="shared" si="2"/>
        <v>125</v>
      </c>
      <c r="J38" s="16">
        <f t="shared" si="57"/>
        <v>10.078655664323493</v>
      </c>
      <c r="K38" s="16">
        <f t="shared" si="58"/>
        <v>8.0629245314587941</v>
      </c>
      <c r="L38" s="18">
        <f t="shared" si="59"/>
        <v>125</v>
      </c>
      <c r="M38" s="18">
        <f t="shared" si="60"/>
        <v>3750</v>
      </c>
    </row>
    <row r="39" spans="1:13" ht="21.75" customHeight="1" x14ac:dyDescent="0.2">
      <c r="A39" s="5">
        <v>36</v>
      </c>
      <c r="B39" s="20" t="s">
        <v>31</v>
      </c>
      <c r="C39" s="20" t="s">
        <v>122</v>
      </c>
      <c r="D39" s="21" t="s">
        <v>66</v>
      </c>
      <c r="E39" s="20">
        <v>25</v>
      </c>
      <c r="F39" s="23">
        <v>100</v>
      </c>
      <c r="G39" s="14">
        <v>105</v>
      </c>
      <c r="H39" s="15">
        <v>110.25</v>
      </c>
      <c r="I39" s="19">
        <f t="shared" si="2"/>
        <v>100</v>
      </c>
      <c r="J39" s="16">
        <f t="shared" si="57"/>
        <v>8.0641955581446556</v>
      </c>
      <c r="K39" s="16">
        <f t="shared" si="58"/>
        <v>8.0641955581446556</v>
      </c>
      <c r="L39" s="18">
        <f t="shared" si="59"/>
        <v>100</v>
      </c>
      <c r="M39" s="18">
        <f t="shared" si="60"/>
        <v>2500</v>
      </c>
    </row>
    <row r="40" spans="1:13" ht="21.75" customHeight="1" x14ac:dyDescent="0.2">
      <c r="A40" s="5">
        <v>37</v>
      </c>
      <c r="B40" s="20" t="s">
        <v>32</v>
      </c>
      <c r="C40" s="20" t="s">
        <v>123</v>
      </c>
      <c r="D40" s="21" t="s">
        <v>66</v>
      </c>
      <c r="E40" s="20">
        <v>10</v>
      </c>
      <c r="F40" s="23">
        <v>100</v>
      </c>
      <c r="G40" s="14">
        <v>105</v>
      </c>
      <c r="H40" s="15">
        <v>110.25</v>
      </c>
      <c r="I40" s="19">
        <f t="shared" si="2"/>
        <v>100</v>
      </c>
      <c r="J40" s="16">
        <f t="shared" si="57"/>
        <v>8.0641955581446556</v>
      </c>
      <c r="K40" s="16">
        <f t="shared" si="58"/>
        <v>8.0641955581446556</v>
      </c>
      <c r="L40" s="18">
        <f t="shared" si="59"/>
        <v>100</v>
      </c>
      <c r="M40" s="18">
        <f t="shared" si="60"/>
        <v>1000</v>
      </c>
    </row>
    <row r="41" spans="1:13" ht="21.75" customHeight="1" x14ac:dyDescent="0.2">
      <c r="A41" s="5">
        <v>38</v>
      </c>
      <c r="B41" s="20" t="s">
        <v>33</v>
      </c>
      <c r="C41" s="20" t="s">
        <v>124</v>
      </c>
      <c r="D41" s="21" t="s">
        <v>66</v>
      </c>
      <c r="E41" s="20">
        <v>40</v>
      </c>
      <c r="F41" s="23">
        <v>45</v>
      </c>
      <c r="G41" s="14">
        <v>47.25</v>
      </c>
      <c r="H41" s="15">
        <v>49.61</v>
      </c>
      <c r="I41" s="19">
        <f t="shared" si="2"/>
        <v>45</v>
      </c>
      <c r="J41" s="16">
        <f t="shared" si="57"/>
        <v>3.6272992708074141</v>
      </c>
      <c r="K41" s="16">
        <f t="shared" si="58"/>
        <v>8.0606650462386984</v>
      </c>
      <c r="L41" s="18">
        <f t="shared" si="59"/>
        <v>45</v>
      </c>
      <c r="M41" s="18">
        <f t="shared" si="60"/>
        <v>1800</v>
      </c>
    </row>
    <row r="42" spans="1:13" ht="21.75" customHeight="1" x14ac:dyDescent="0.2">
      <c r="A42" s="5">
        <v>39</v>
      </c>
      <c r="B42" s="20" t="s">
        <v>34</v>
      </c>
      <c r="C42" s="20" t="s">
        <v>125</v>
      </c>
      <c r="D42" s="21" t="s">
        <v>66</v>
      </c>
      <c r="E42" s="20">
        <v>10</v>
      </c>
      <c r="F42" s="23">
        <v>125</v>
      </c>
      <c r="G42" s="14">
        <v>131.25</v>
      </c>
      <c r="H42" s="15">
        <v>137.81</v>
      </c>
      <c r="I42" s="19">
        <f t="shared" si="2"/>
        <v>125</v>
      </c>
      <c r="J42" s="16">
        <f t="shared" si="57"/>
        <v>10.078655664323493</v>
      </c>
      <c r="K42" s="16">
        <f t="shared" si="58"/>
        <v>8.0629245314587941</v>
      </c>
      <c r="L42" s="18">
        <f t="shared" si="59"/>
        <v>125</v>
      </c>
      <c r="M42" s="18">
        <f t="shared" si="60"/>
        <v>1250</v>
      </c>
    </row>
    <row r="43" spans="1:13" ht="21.75" customHeight="1" x14ac:dyDescent="0.2">
      <c r="A43" s="5">
        <v>40</v>
      </c>
      <c r="B43" s="20" t="s">
        <v>35</v>
      </c>
      <c r="C43" s="20" t="s">
        <v>126</v>
      </c>
      <c r="D43" s="21" t="s">
        <v>66</v>
      </c>
      <c r="E43" s="20">
        <v>5</v>
      </c>
      <c r="F43" s="23">
        <v>320</v>
      </c>
      <c r="G43" s="14">
        <v>336</v>
      </c>
      <c r="H43" s="15">
        <v>352.8</v>
      </c>
      <c r="I43" s="19">
        <f t="shared" si="2"/>
        <v>320</v>
      </c>
      <c r="J43" s="16">
        <f t="shared" si="57"/>
        <v>25.805425786062909</v>
      </c>
      <c r="K43" s="16">
        <f t="shared" si="58"/>
        <v>8.0641955581446592</v>
      </c>
      <c r="L43" s="18">
        <f t="shared" si="59"/>
        <v>320</v>
      </c>
      <c r="M43" s="18">
        <f t="shared" si="60"/>
        <v>1600</v>
      </c>
    </row>
    <row r="44" spans="1:13" ht="21.75" customHeight="1" x14ac:dyDescent="0.2">
      <c r="A44" s="5">
        <v>41</v>
      </c>
      <c r="B44" s="20" t="s">
        <v>36</v>
      </c>
      <c r="C44" s="20" t="s">
        <v>127</v>
      </c>
      <c r="D44" s="21" t="s">
        <v>66</v>
      </c>
      <c r="E44" s="20">
        <v>15</v>
      </c>
      <c r="F44" s="23">
        <v>320</v>
      </c>
      <c r="G44" s="14">
        <v>336</v>
      </c>
      <c r="H44" s="15">
        <v>352.8</v>
      </c>
      <c r="I44" s="19">
        <f t="shared" si="2"/>
        <v>320</v>
      </c>
      <c r="J44" s="16">
        <f t="shared" si="57"/>
        <v>25.805425786062909</v>
      </c>
      <c r="K44" s="16">
        <f t="shared" si="58"/>
        <v>8.0641955581446592</v>
      </c>
      <c r="L44" s="18">
        <f t="shared" si="59"/>
        <v>320</v>
      </c>
      <c r="M44" s="18">
        <f t="shared" si="60"/>
        <v>4800</v>
      </c>
    </row>
    <row r="45" spans="1:13" ht="21.75" customHeight="1" x14ac:dyDescent="0.2">
      <c r="A45" s="5">
        <v>42</v>
      </c>
      <c r="B45" s="20" t="s">
        <v>37</v>
      </c>
      <c r="C45" s="20" t="s">
        <v>128</v>
      </c>
      <c r="D45" s="21" t="s">
        <v>66</v>
      </c>
      <c r="E45" s="20">
        <v>15</v>
      </c>
      <c r="F45" s="23">
        <v>138</v>
      </c>
      <c r="G45" s="14">
        <v>144.9</v>
      </c>
      <c r="H45" s="15">
        <v>152.15</v>
      </c>
      <c r="I45" s="19">
        <f t="shared" si="2"/>
        <v>138</v>
      </c>
      <c r="J45" s="16">
        <f t="shared" si="57"/>
        <v>11.13176760447325</v>
      </c>
      <c r="K45" s="16">
        <f t="shared" si="58"/>
        <v>8.0664982641110505</v>
      </c>
      <c r="L45" s="18">
        <f t="shared" si="59"/>
        <v>138</v>
      </c>
      <c r="M45" s="18">
        <f t="shared" si="60"/>
        <v>2070</v>
      </c>
    </row>
    <row r="46" spans="1:13" ht="21.75" customHeight="1" x14ac:dyDescent="0.2">
      <c r="A46" s="5">
        <v>43</v>
      </c>
      <c r="B46" s="20" t="s">
        <v>38</v>
      </c>
      <c r="C46" s="20" t="s">
        <v>129</v>
      </c>
      <c r="D46" s="21" t="s">
        <v>66</v>
      </c>
      <c r="E46" s="20">
        <v>15</v>
      </c>
      <c r="F46" s="23">
        <v>188</v>
      </c>
      <c r="G46" s="14">
        <v>197.4</v>
      </c>
      <c r="H46" s="15">
        <v>207.27</v>
      </c>
      <c r="I46" s="19">
        <f t="shared" si="2"/>
        <v>188</v>
      </c>
      <c r="J46" s="16">
        <f t="shared" si="57"/>
        <v>15.160687649311962</v>
      </c>
      <c r="K46" s="16">
        <f t="shared" si="58"/>
        <v>8.0641955581446609</v>
      </c>
      <c r="L46" s="18">
        <f t="shared" si="59"/>
        <v>188</v>
      </c>
      <c r="M46" s="18">
        <f t="shared" si="60"/>
        <v>2820</v>
      </c>
    </row>
    <row r="47" spans="1:13" ht="21.75" customHeight="1" x14ac:dyDescent="0.2">
      <c r="A47" s="5">
        <v>44</v>
      </c>
      <c r="B47" s="20" t="s">
        <v>39</v>
      </c>
      <c r="C47" s="20" t="s">
        <v>130</v>
      </c>
      <c r="D47" s="21" t="s">
        <v>66</v>
      </c>
      <c r="E47" s="20">
        <v>50</v>
      </c>
      <c r="F47" s="23">
        <v>40</v>
      </c>
      <c r="G47" s="14">
        <v>42</v>
      </c>
      <c r="H47" s="15">
        <v>44.1</v>
      </c>
      <c r="I47" s="19">
        <f t="shared" si="2"/>
        <v>40</v>
      </c>
      <c r="J47" s="16">
        <f t="shared" si="57"/>
        <v>3.2256782232578636</v>
      </c>
      <c r="K47" s="16">
        <f t="shared" si="58"/>
        <v>8.0641955581446592</v>
      </c>
      <c r="L47" s="18">
        <f t="shared" si="59"/>
        <v>40</v>
      </c>
      <c r="M47" s="18">
        <f t="shared" si="60"/>
        <v>2000</v>
      </c>
    </row>
    <row r="48" spans="1:13" ht="21.75" customHeight="1" x14ac:dyDescent="0.2">
      <c r="A48" s="5">
        <v>45</v>
      </c>
      <c r="B48" s="20" t="s">
        <v>83</v>
      </c>
      <c r="C48" s="20" t="s">
        <v>131</v>
      </c>
      <c r="D48" s="21" t="s">
        <v>66</v>
      </c>
      <c r="E48" s="20">
        <v>15</v>
      </c>
      <c r="F48" s="23">
        <v>80</v>
      </c>
      <c r="G48" s="14">
        <v>110</v>
      </c>
      <c r="H48" s="15">
        <v>95</v>
      </c>
      <c r="I48" s="19">
        <f t="shared" si="2"/>
        <v>80</v>
      </c>
      <c r="J48" s="16">
        <f t="shared" si="57"/>
        <v>23.717082451262844</v>
      </c>
      <c r="K48" s="16">
        <f t="shared" si="58"/>
        <v>29.646353064078557</v>
      </c>
      <c r="L48" s="18">
        <f t="shared" si="59"/>
        <v>80</v>
      </c>
      <c r="M48" s="18">
        <f t="shared" si="60"/>
        <v>1200</v>
      </c>
    </row>
    <row r="49" spans="1:13" ht="21.75" customHeight="1" x14ac:dyDescent="0.2">
      <c r="A49" s="5">
        <v>46</v>
      </c>
      <c r="B49" s="20" t="s">
        <v>84</v>
      </c>
      <c r="C49" s="20" t="s">
        <v>132</v>
      </c>
      <c r="D49" s="21" t="s">
        <v>66</v>
      </c>
      <c r="E49" s="20">
        <v>20</v>
      </c>
      <c r="F49" s="23">
        <v>80</v>
      </c>
      <c r="G49" s="14">
        <v>110</v>
      </c>
      <c r="H49" s="15">
        <v>95</v>
      </c>
      <c r="I49" s="19">
        <f t="shared" si="2"/>
        <v>80</v>
      </c>
      <c r="J49" s="16">
        <f t="shared" si="57"/>
        <v>23.717082451262844</v>
      </c>
      <c r="K49" s="16">
        <f t="shared" si="58"/>
        <v>29.646353064078557</v>
      </c>
      <c r="L49" s="18">
        <f t="shared" si="59"/>
        <v>80</v>
      </c>
      <c r="M49" s="18">
        <f t="shared" si="60"/>
        <v>1600</v>
      </c>
    </row>
    <row r="50" spans="1:13" ht="21.75" customHeight="1" x14ac:dyDescent="0.2">
      <c r="A50" s="5">
        <v>47</v>
      </c>
      <c r="B50" s="20" t="s">
        <v>40</v>
      </c>
      <c r="C50" s="20" t="s">
        <v>133</v>
      </c>
      <c r="D50" s="21" t="s">
        <v>66</v>
      </c>
      <c r="E50" s="20">
        <v>15</v>
      </c>
      <c r="F50" s="23">
        <v>55</v>
      </c>
      <c r="G50" s="14">
        <v>57.75</v>
      </c>
      <c r="H50" s="15">
        <v>60.64</v>
      </c>
      <c r="I50" s="19">
        <f t="shared" si="2"/>
        <v>55</v>
      </c>
      <c r="J50" s="16">
        <f t="shared" si="57"/>
        <v>4.4368964378267837</v>
      </c>
      <c r="K50" s="16">
        <f t="shared" si="58"/>
        <v>8.0670844324123347</v>
      </c>
      <c r="L50" s="18">
        <f t="shared" si="59"/>
        <v>55</v>
      </c>
      <c r="M50" s="18">
        <f t="shared" si="60"/>
        <v>825</v>
      </c>
    </row>
    <row r="51" spans="1:13" ht="21.75" customHeight="1" x14ac:dyDescent="0.2">
      <c r="A51" s="5">
        <v>48</v>
      </c>
      <c r="B51" s="20" t="s">
        <v>41</v>
      </c>
      <c r="C51" s="20" t="s">
        <v>134</v>
      </c>
      <c r="D51" s="21" t="s">
        <v>66</v>
      </c>
      <c r="E51" s="20">
        <v>7</v>
      </c>
      <c r="F51" s="23">
        <v>47</v>
      </c>
      <c r="G51" s="14">
        <v>49.35</v>
      </c>
      <c r="H51" s="15">
        <v>51.82</v>
      </c>
      <c r="I51" s="19">
        <f t="shared" si="2"/>
        <v>47</v>
      </c>
      <c r="J51" s="16">
        <f t="shared" si="57"/>
        <v>3.7917608046921956</v>
      </c>
      <c r="K51" s="16">
        <f t="shared" si="58"/>
        <v>8.067576180196161</v>
      </c>
      <c r="L51" s="18">
        <f t="shared" si="59"/>
        <v>47</v>
      </c>
      <c r="M51" s="18">
        <f t="shared" si="60"/>
        <v>329</v>
      </c>
    </row>
    <row r="52" spans="1:13" ht="21.75" customHeight="1" x14ac:dyDescent="0.2">
      <c r="A52" s="5">
        <v>49</v>
      </c>
      <c r="B52" s="20" t="s">
        <v>42</v>
      </c>
      <c r="C52" s="20" t="s">
        <v>135</v>
      </c>
      <c r="D52" s="21" t="s">
        <v>66</v>
      </c>
      <c r="E52" s="20">
        <v>7</v>
      </c>
      <c r="F52" s="23">
        <v>55</v>
      </c>
      <c r="G52" s="14">
        <v>57.75</v>
      </c>
      <c r="H52" s="15">
        <v>60.64</v>
      </c>
      <c r="I52" s="19">
        <f t="shared" si="2"/>
        <v>55</v>
      </c>
      <c r="J52" s="16">
        <f t="shared" si="57"/>
        <v>4.4368964378267837</v>
      </c>
      <c r="K52" s="16">
        <f t="shared" si="58"/>
        <v>8.0670844324123347</v>
      </c>
      <c r="L52" s="18">
        <f t="shared" si="59"/>
        <v>55</v>
      </c>
      <c r="M52" s="18">
        <f t="shared" si="60"/>
        <v>385</v>
      </c>
    </row>
    <row r="53" spans="1:13" ht="40.5" customHeight="1" x14ac:dyDescent="0.2">
      <c r="A53" s="5">
        <v>50</v>
      </c>
      <c r="B53" s="20" t="s">
        <v>43</v>
      </c>
      <c r="C53" s="20" t="s">
        <v>136</v>
      </c>
      <c r="D53" s="21" t="s">
        <v>66</v>
      </c>
      <c r="E53" s="20">
        <v>15</v>
      </c>
      <c r="F53" s="23">
        <v>108</v>
      </c>
      <c r="G53" s="14">
        <v>113.4</v>
      </c>
      <c r="H53" s="15">
        <v>119.07</v>
      </c>
      <c r="I53" s="19">
        <f t="shared" si="2"/>
        <v>108</v>
      </c>
      <c r="J53" s="16">
        <f t="shared" si="57"/>
        <v>8.7093312027962249</v>
      </c>
      <c r="K53" s="16">
        <f t="shared" si="58"/>
        <v>8.0641955581446538</v>
      </c>
      <c r="L53" s="18">
        <f t="shared" si="59"/>
        <v>108</v>
      </c>
      <c r="M53" s="18">
        <f t="shared" si="60"/>
        <v>1620</v>
      </c>
    </row>
    <row r="54" spans="1:13" ht="35.25" customHeight="1" x14ac:dyDescent="0.2">
      <c r="A54" s="5">
        <v>51</v>
      </c>
      <c r="B54" s="20" t="s">
        <v>44</v>
      </c>
      <c r="C54" s="20" t="s">
        <v>137</v>
      </c>
      <c r="D54" s="21" t="s">
        <v>66</v>
      </c>
      <c r="E54" s="20">
        <v>7</v>
      </c>
      <c r="F54" s="23">
        <v>58</v>
      </c>
      <c r="G54" s="14">
        <v>60.9</v>
      </c>
      <c r="H54" s="15">
        <v>63.95</v>
      </c>
      <c r="I54" s="19">
        <f t="shared" si="2"/>
        <v>58</v>
      </c>
      <c r="J54" s="16">
        <f t="shared" si="57"/>
        <v>4.6804113067122648</v>
      </c>
      <c r="K54" s="16">
        <f t="shared" si="58"/>
        <v>8.0696746667452839</v>
      </c>
      <c r="L54" s="18">
        <f t="shared" si="59"/>
        <v>58</v>
      </c>
      <c r="M54" s="18">
        <f t="shared" si="60"/>
        <v>406</v>
      </c>
    </row>
    <row r="55" spans="1:13" ht="21.75" customHeight="1" x14ac:dyDescent="0.2">
      <c r="A55" s="5">
        <v>52</v>
      </c>
      <c r="B55" s="20" t="s">
        <v>45</v>
      </c>
      <c r="C55" s="20" t="s">
        <v>138</v>
      </c>
      <c r="D55" s="21" t="s">
        <v>66</v>
      </c>
      <c r="E55" s="20">
        <v>3</v>
      </c>
      <c r="F55" s="23">
        <v>316</v>
      </c>
      <c r="G55" s="14">
        <v>331.8</v>
      </c>
      <c r="H55" s="15">
        <v>348.39</v>
      </c>
      <c r="I55" s="19">
        <f t="shared" si="2"/>
        <v>316</v>
      </c>
      <c r="J55" s="16">
        <f t="shared" si="57"/>
        <v>25.482857963737107</v>
      </c>
      <c r="K55" s="16">
        <f t="shared" si="58"/>
        <v>8.0641955581446538</v>
      </c>
      <c r="L55" s="18">
        <f t="shared" si="59"/>
        <v>316</v>
      </c>
      <c r="M55" s="18">
        <f t="shared" si="60"/>
        <v>948</v>
      </c>
    </row>
    <row r="56" spans="1:13" ht="21.75" customHeight="1" x14ac:dyDescent="0.2">
      <c r="A56" s="5">
        <v>53</v>
      </c>
      <c r="B56" s="20" t="s">
        <v>46</v>
      </c>
      <c r="C56" s="20" t="s">
        <v>139</v>
      </c>
      <c r="D56" s="21" t="s">
        <v>66</v>
      </c>
      <c r="E56" s="20">
        <v>3</v>
      </c>
      <c r="F56" s="23">
        <v>395</v>
      </c>
      <c r="G56" s="14">
        <v>414.75</v>
      </c>
      <c r="H56" s="15">
        <v>435.49</v>
      </c>
      <c r="I56" s="19">
        <f t="shared" si="2"/>
        <v>395</v>
      </c>
      <c r="J56" s="16">
        <f t="shared" si="57"/>
        <v>31.855161277256162</v>
      </c>
      <c r="K56" s="16">
        <f t="shared" si="58"/>
        <v>8.0645977917104208</v>
      </c>
      <c r="L56" s="18">
        <f t="shared" si="59"/>
        <v>395</v>
      </c>
      <c r="M56" s="18">
        <f t="shared" si="60"/>
        <v>1185</v>
      </c>
    </row>
    <row r="57" spans="1:13" ht="21.75" customHeight="1" x14ac:dyDescent="0.2">
      <c r="A57" s="5">
        <v>54</v>
      </c>
      <c r="B57" s="20" t="s">
        <v>71</v>
      </c>
      <c r="C57" s="20" t="s">
        <v>140</v>
      </c>
      <c r="D57" s="21" t="s">
        <v>66</v>
      </c>
      <c r="E57" s="20">
        <v>10</v>
      </c>
      <c r="F57" s="23">
        <v>135</v>
      </c>
      <c r="G57" s="14">
        <v>141.75</v>
      </c>
      <c r="H57" s="15">
        <v>148.84</v>
      </c>
      <c r="I57" s="19">
        <f t="shared" si="2"/>
        <v>135</v>
      </c>
      <c r="J57" s="16">
        <f t="shared" si="57"/>
        <v>10.888252844235389</v>
      </c>
      <c r="K57" s="16">
        <f t="shared" si="58"/>
        <v>8.0653724772113993</v>
      </c>
      <c r="L57" s="18">
        <f t="shared" si="59"/>
        <v>135</v>
      </c>
      <c r="M57" s="18">
        <f t="shared" si="60"/>
        <v>1350</v>
      </c>
    </row>
    <row r="58" spans="1:13" ht="21.75" customHeight="1" x14ac:dyDescent="0.2">
      <c r="A58" s="5">
        <v>55</v>
      </c>
      <c r="B58" s="20" t="s">
        <v>47</v>
      </c>
      <c r="C58" s="20" t="s">
        <v>141</v>
      </c>
      <c r="D58" s="21" t="s">
        <v>66</v>
      </c>
      <c r="E58" s="20">
        <v>10</v>
      </c>
      <c r="F58" s="23">
        <v>178</v>
      </c>
      <c r="G58" s="14">
        <v>296.10000000000002</v>
      </c>
      <c r="H58" s="15">
        <v>310.91000000000003</v>
      </c>
      <c r="I58" s="19">
        <f t="shared" si="2"/>
        <v>178</v>
      </c>
      <c r="J58" s="16">
        <f t="shared" si="57"/>
        <v>125.72326375814464</v>
      </c>
      <c r="K58" s="16">
        <f t="shared" si="58"/>
        <v>70.631047055137444</v>
      </c>
      <c r="L58" s="18">
        <f t="shared" si="59"/>
        <v>178</v>
      </c>
      <c r="M58" s="18">
        <f t="shared" si="60"/>
        <v>1780</v>
      </c>
    </row>
    <row r="59" spans="1:13" ht="21.75" customHeight="1" x14ac:dyDescent="0.2">
      <c r="A59" s="5">
        <v>56</v>
      </c>
      <c r="B59" s="20" t="s">
        <v>48</v>
      </c>
      <c r="C59" s="20" t="s">
        <v>142</v>
      </c>
      <c r="D59" s="21" t="s">
        <v>66</v>
      </c>
      <c r="E59" s="20">
        <v>5</v>
      </c>
      <c r="F59" s="23">
        <v>138</v>
      </c>
      <c r="G59" s="14">
        <v>144.9</v>
      </c>
      <c r="H59" s="15">
        <v>152.15</v>
      </c>
      <c r="I59" s="19">
        <f t="shared" si="2"/>
        <v>138</v>
      </c>
      <c r="J59" s="16">
        <f t="shared" si="57"/>
        <v>11.13176760447325</v>
      </c>
      <c r="K59" s="16">
        <f t="shared" si="58"/>
        <v>8.0664982641110505</v>
      </c>
      <c r="L59" s="18">
        <f t="shared" si="59"/>
        <v>138</v>
      </c>
      <c r="M59" s="18">
        <f t="shared" si="60"/>
        <v>690</v>
      </c>
    </row>
    <row r="60" spans="1:13" ht="21.75" customHeight="1" x14ac:dyDescent="0.2">
      <c r="A60" s="5">
        <v>57</v>
      </c>
      <c r="B60" s="20" t="s">
        <v>49</v>
      </c>
      <c r="C60" s="20" t="s">
        <v>142</v>
      </c>
      <c r="D60" s="21" t="s">
        <v>66</v>
      </c>
      <c r="E60" s="20">
        <v>10</v>
      </c>
      <c r="F60" s="23">
        <v>253</v>
      </c>
      <c r="G60" s="14">
        <v>265.64999999999998</v>
      </c>
      <c r="H60" s="15">
        <v>278.93</v>
      </c>
      <c r="I60" s="19">
        <f t="shared" si="2"/>
        <v>253</v>
      </c>
      <c r="J60" s="16">
        <f t="shared" si="57"/>
        <v>20.400825963671174</v>
      </c>
      <c r="K60" s="16">
        <f t="shared" si="58"/>
        <v>8.063567574573586</v>
      </c>
      <c r="L60" s="18">
        <f t="shared" si="59"/>
        <v>253</v>
      </c>
      <c r="M60" s="18">
        <f t="shared" si="60"/>
        <v>2530</v>
      </c>
    </row>
    <row r="61" spans="1:13" ht="21.75" customHeight="1" x14ac:dyDescent="0.2">
      <c r="A61" s="5">
        <v>58</v>
      </c>
      <c r="B61" s="20" t="s">
        <v>50</v>
      </c>
      <c r="C61" s="20" t="s">
        <v>143</v>
      </c>
      <c r="D61" s="21" t="s">
        <v>66</v>
      </c>
      <c r="E61" s="20">
        <v>6</v>
      </c>
      <c r="F61" s="23">
        <v>160</v>
      </c>
      <c r="G61" s="14">
        <v>168</v>
      </c>
      <c r="H61" s="15">
        <v>176.4</v>
      </c>
      <c r="I61" s="19">
        <f t="shared" si="2"/>
        <v>160</v>
      </c>
      <c r="J61" s="16">
        <f t="shared" si="57"/>
        <v>12.902712893031454</v>
      </c>
      <c r="K61" s="16">
        <f t="shared" si="58"/>
        <v>8.0641955581446592</v>
      </c>
      <c r="L61" s="18">
        <f t="shared" si="59"/>
        <v>160</v>
      </c>
      <c r="M61" s="18">
        <f t="shared" si="60"/>
        <v>960</v>
      </c>
    </row>
    <row r="62" spans="1:13" ht="21.75" customHeight="1" x14ac:dyDescent="0.2">
      <c r="A62" s="5">
        <v>59</v>
      </c>
      <c r="B62" s="20" t="s">
        <v>51</v>
      </c>
      <c r="C62" s="20" t="s">
        <v>144</v>
      </c>
      <c r="D62" s="21" t="s">
        <v>66</v>
      </c>
      <c r="E62" s="20">
        <v>10</v>
      </c>
      <c r="F62" s="23">
        <v>225</v>
      </c>
      <c r="G62" s="14">
        <v>236.25</v>
      </c>
      <c r="H62" s="15">
        <v>248.06</v>
      </c>
      <c r="I62" s="19">
        <f t="shared" si="2"/>
        <v>225</v>
      </c>
      <c r="J62" s="16">
        <f t="shared" si="57"/>
        <v>18.142851209222879</v>
      </c>
      <c r="K62" s="16">
        <f t="shared" si="58"/>
        <v>8.0634894263212793</v>
      </c>
      <c r="L62" s="18">
        <f t="shared" si="59"/>
        <v>225</v>
      </c>
      <c r="M62" s="18">
        <f t="shared" si="60"/>
        <v>2250</v>
      </c>
    </row>
    <row r="63" spans="1:13" ht="21.75" customHeight="1" x14ac:dyDescent="0.2">
      <c r="A63" s="5">
        <v>60</v>
      </c>
      <c r="B63" s="20" t="s">
        <v>52</v>
      </c>
      <c r="C63" s="20" t="s">
        <v>145</v>
      </c>
      <c r="D63" s="21" t="s">
        <v>66</v>
      </c>
      <c r="E63" s="20">
        <v>15</v>
      </c>
      <c r="F63" s="23">
        <v>164</v>
      </c>
      <c r="G63" s="14">
        <v>172.2</v>
      </c>
      <c r="H63" s="15">
        <v>180.81</v>
      </c>
      <c r="I63" s="19">
        <f t="shared" si="2"/>
        <v>164</v>
      </c>
      <c r="J63" s="16">
        <f t="shared" si="57"/>
        <v>13.225280715357234</v>
      </c>
      <c r="K63" s="16">
        <f t="shared" si="58"/>
        <v>8.0641955581446538</v>
      </c>
      <c r="L63" s="18">
        <f t="shared" si="59"/>
        <v>164</v>
      </c>
      <c r="M63" s="18">
        <f t="shared" si="60"/>
        <v>2460</v>
      </c>
    </row>
    <row r="64" spans="1:13" ht="21.75" customHeight="1" x14ac:dyDescent="0.2">
      <c r="A64" s="5">
        <v>61</v>
      </c>
      <c r="B64" s="20" t="s">
        <v>53</v>
      </c>
      <c r="C64" s="20" t="s">
        <v>146</v>
      </c>
      <c r="D64" s="21" t="s">
        <v>66</v>
      </c>
      <c r="E64" s="20">
        <v>10</v>
      </c>
      <c r="F64" s="23">
        <v>213</v>
      </c>
      <c r="G64" s="14">
        <v>223.65</v>
      </c>
      <c r="H64" s="15">
        <v>234.83</v>
      </c>
      <c r="I64" s="19">
        <f t="shared" si="2"/>
        <v>213</v>
      </c>
      <c r="J64" s="16">
        <f t="shared" si="57"/>
        <v>17.175147743178233</v>
      </c>
      <c r="K64" s="16">
        <f t="shared" si="58"/>
        <v>8.0634496446846153</v>
      </c>
      <c r="L64" s="18">
        <f t="shared" si="59"/>
        <v>213</v>
      </c>
      <c r="M64" s="18">
        <f t="shared" si="60"/>
        <v>2130</v>
      </c>
    </row>
    <row r="65" spans="1:13" ht="25.5" customHeight="1" x14ac:dyDescent="0.2">
      <c r="A65" s="5">
        <v>62</v>
      </c>
      <c r="B65" s="20" t="s">
        <v>93</v>
      </c>
      <c r="C65" s="20" t="s">
        <v>147</v>
      </c>
      <c r="D65" s="21" t="s">
        <v>66</v>
      </c>
      <c r="E65" s="20">
        <v>5</v>
      </c>
      <c r="F65" s="23">
        <v>160</v>
      </c>
      <c r="G65" s="14">
        <v>168</v>
      </c>
      <c r="H65" s="15">
        <v>176.4</v>
      </c>
      <c r="I65" s="19">
        <f t="shared" si="2"/>
        <v>160</v>
      </c>
      <c r="J65" s="16">
        <f t="shared" si="57"/>
        <v>12.902712893031454</v>
      </c>
      <c r="K65" s="16">
        <f t="shared" si="58"/>
        <v>8.0641955581446592</v>
      </c>
      <c r="L65" s="18">
        <f t="shared" si="59"/>
        <v>160</v>
      </c>
      <c r="M65" s="18">
        <f t="shared" si="60"/>
        <v>800</v>
      </c>
    </row>
    <row r="66" spans="1:13" ht="21.75" customHeight="1" x14ac:dyDescent="0.2">
      <c r="A66" s="5">
        <v>63</v>
      </c>
      <c r="B66" s="20" t="s">
        <v>54</v>
      </c>
      <c r="C66" s="20" t="s">
        <v>148</v>
      </c>
      <c r="D66" s="21" t="s">
        <v>66</v>
      </c>
      <c r="E66" s="20">
        <v>0.5</v>
      </c>
      <c r="F66" s="23">
        <v>735</v>
      </c>
      <c r="G66" s="14">
        <v>771.75</v>
      </c>
      <c r="H66" s="15">
        <v>810.34</v>
      </c>
      <c r="I66" s="19">
        <f t="shared" si="2"/>
        <v>735</v>
      </c>
      <c r="J66" s="16">
        <f t="shared" si="57"/>
        <v>59.273426170586788</v>
      </c>
      <c r="K66" s="16">
        <f t="shared" si="58"/>
        <v>8.0644117238893589</v>
      </c>
      <c r="L66" s="18">
        <f t="shared" si="59"/>
        <v>735</v>
      </c>
      <c r="M66" s="18">
        <f t="shared" si="60"/>
        <v>367.5</v>
      </c>
    </row>
    <row r="67" spans="1:13" ht="21.75" customHeight="1" x14ac:dyDescent="0.2">
      <c r="A67" s="5">
        <v>64</v>
      </c>
      <c r="B67" s="20" t="s">
        <v>55</v>
      </c>
      <c r="C67" s="20" t="s">
        <v>149</v>
      </c>
      <c r="D67" s="21" t="s">
        <v>66</v>
      </c>
      <c r="E67" s="20">
        <v>0.5</v>
      </c>
      <c r="F67" s="23">
        <v>500</v>
      </c>
      <c r="G67" s="14">
        <v>612</v>
      </c>
      <c r="H67" s="15">
        <v>626</v>
      </c>
      <c r="I67" s="19">
        <f t="shared" si="2"/>
        <v>500</v>
      </c>
      <c r="J67" s="16">
        <f t="shared" si="57"/>
        <v>119.20570456148481</v>
      </c>
      <c r="K67" s="16">
        <f t="shared" si="58"/>
        <v>23.841140912296961</v>
      </c>
      <c r="L67" s="18">
        <f t="shared" si="59"/>
        <v>500</v>
      </c>
      <c r="M67" s="18">
        <f t="shared" si="60"/>
        <v>250</v>
      </c>
    </row>
    <row r="68" spans="1:13" ht="21.75" customHeight="1" x14ac:dyDescent="0.2">
      <c r="A68" s="5">
        <v>65</v>
      </c>
      <c r="B68" s="20" t="s">
        <v>165</v>
      </c>
      <c r="C68" s="20" t="s">
        <v>150</v>
      </c>
      <c r="D68" s="21" t="s">
        <v>66</v>
      </c>
      <c r="E68" s="20">
        <v>0.5</v>
      </c>
      <c r="F68" s="23">
        <v>850</v>
      </c>
      <c r="G68" s="14">
        <v>892.5</v>
      </c>
      <c r="H68" s="15">
        <v>937.13</v>
      </c>
      <c r="I68" s="19">
        <f t="shared" si="2"/>
        <v>850</v>
      </c>
      <c r="J68" s="16">
        <f t="shared" si="57"/>
        <v>68.54883988806813</v>
      </c>
      <c r="K68" s="16">
        <f t="shared" si="58"/>
        <v>8.0645693985962517</v>
      </c>
      <c r="L68" s="18">
        <f t="shared" si="59"/>
        <v>850</v>
      </c>
      <c r="M68" s="18">
        <f t="shared" si="60"/>
        <v>425</v>
      </c>
    </row>
    <row r="69" spans="1:13" ht="21.75" customHeight="1" x14ac:dyDescent="0.2">
      <c r="A69" s="5">
        <v>66</v>
      </c>
      <c r="B69" s="20" t="s">
        <v>56</v>
      </c>
      <c r="C69" s="20" t="s">
        <v>151</v>
      </c>
      <c r="D69" s="21" t="s">
        <v>66</v>
      </c>
      <c r="E69" s="20">
        <v>16</v>
      </c>
      <c r="F69" s="23">
        <v>256</v>
      </c>
      <c r="G69" s="14">
        <v>268.8</v>
      </c>
      <c r="H69" s="15">
        <v>282.24</v>
      </c>
      <c r="I69" s="19">
        <f t="shared" ref="I69:I84" si="61">F69</f>
        <v>256</v>
      </c>
      <c r="J69" s="16">
        <f t="shared" si="57"/>
        <v>20.64434062885033</v>
      </c>
      <c r="K69" s="16">
        <f t="shared" si="58"/>
        <v>8.0641955581446609</v>
      </c>
      <c r="L69" s="18">
        <f t="shared" si="59"/>
        <v>256</v>
      </c>
      <c r="M69" s="18">
        <f t="shared" si="60"/>
        <v>4096</v>
      </c>
    </row>
    <row r="70" spans="1:13" ht="21.75" customHeight="1" x14ac:dyDescent="0.2">
      <c r="A70" s="5">
        <v>67</v>
      </c>
      <c r="B70" s="20" t="s">
        <v>57</v>
      </c>
      <c r="C70" s="20" t="s">
        <v>152</v>
      </c>
      <c r="D70" s="21" t="s">
        <v>66</v>
      </c>
      <c r="E70" s="20">
        <v>0.5</v>
      </c>
      <c r="F70" s="23">
        <v>600</v>
      </c>
      <c r="G70" s="14">
        <v>630</v>
      </c>
      <c r="H70" s="15">
        <v>661.5</v>
      </c>
      <c r="I70" s="19">
        <f t="shared" si="61"/>
        <v>600</v>
      </c>
      <c r="J70" s="16">
        <f t="shared" si="57"/>
        <v>48.385173348867937</v>
      </c>
      <c r="K70" s="16">
        <f t="shared" si="58"/>
        <v>8.0641955581446556</v>
      </c>
      <c r="L70" s="18">
        <f t="shared" si="59"/>
        <v>600</v>
      </c>
      <c r="M70" s="18">
        <f t="shared" si="60"/>
        <v>300</v>
      </c>
    </row>
    <row r="71" spans="1:13" ht="21.75" customHeight="1" x14ac:dyDescent="0.2">
      <c r="A71" s="5">
        <v>68</v>
      </c>
      <c r="B71" s="20" t="s">
        <v>58</v>
      </c>
      <c r="C71" s="20" t="s">
        <v>153</v>
      </c>
      <c r="D71" s="21" t="s">
        <v>69</v>
      </c>
      <c r="E71" s="20">
        <v>39</v>
      </c>
      <c r="F71" s="23">
        <v>140</v>
      </c>
      <c r="G71" s="14">
        <v>147</v>
      </c>
      <c r="H71" s="15">
        <v>154.35</v>
      </c>
      <c r="I71" s="19">
        <f t="shared" si="61"/>
        <v>140</v>
      </c>
      <c r="J71" s="16">
        <f t="shared" si="57"/>
        <v>11.289873781402514</v>
      </c>
      <c r="K71" s="16">
        <f t="shared" si="58"/>
        <v>8.0641955581446538</v>
      </c>
      <c r="L71" s="18">
        <f t="shared" si="59"/>
        <v>140</v>
      </c>
      <c r="M71" s="18">
        <f t="shared" si="60"/>
        <v>5460</v>
      </c>
    </row>
    <row r="72" spans="1:13" ht="21.75" customHeight="1" x14ac:dyDescent="0.2">
      <c r="A72" s="5">
        <v>69</v>
      </c>
      <c r="B72" s="20" t="s">
        <v>59</v>
      </c>
      <c r="C72" s="20" t="s">
        <v>154</v>
      </c>
      <c r="D72" s="21" t="s">
        <v>67</v>
      </c>
      <c r="E72" s="20">
        <v>2000</v>
      </c>
      <c r="F72" s="23">
        <v>7</v>
      </c>
      <c r="G72" s="14">
        <v>8</v>
      </c>
      <c r="H72" s="15">
        <v>7.8</v>
      </c>
      <c r="I72" s="19">
        <f t="shared" si="61"/>
        <v>7</v>
      </c>
      <c r="J72" s="16">
        <f t="shared" si="57"/>
        <v>0.90553851381374162</v>
      </c>
      <c r="K72" s="16">
        <f t="shared" si="58"/>
        <v>12.936264483053453</v>
      </c>
      <c r="L72" s="18">
        <f t="shared" si="59"/>
        <v>7</v>
      </c>
      <c r="M72" s="18">
        <f t="shared" si="60"/>
        <v>14000</v>
      </c>
    </row>
    <row r="73" spans="1:13" ht="21.75" customHeight="1" x14ac:dyDescent="0.2">
      <c r="A73" s="5">
        <v>70</v>
      </c>
      <c r="B73" s="20" t="s">
        <v>60</v>
      </c>
      <c r="C73" s="20" t="s">
        <v>155</v>
      </c>
      <c r="D73" s="21" t="s">
        <v>66</v>
      </c>
      <c r="E73" s="20">
        <v>10</v>
      </c>
      <c r="F73" s="23">
        <v>16</v>
      </c>
      <c r="G73" s="14">
        <v>16.8</v>
      </c>
      <c r="H73" s="15">
        <v>17.64</v>
      </c>
      <c r="I73" s="19">
        <f t="shared" si="61"/>
        <v>16</v>
      </c>
      <c r="J73" s="16">
        <f t="shared" si="57"/>
        <v>1.2902712893031456</v>
      </c>
      <c r="K73" s="16">
        <f t="shared" si="58"/>
        <v>8.0641955581446609</v>
      </c>
      <c r="L73" s="18">
        <f t="shared" si="59"/>
        <v>16</v>
      </c>
      <c r="M73" s="18">
        <f t="shared" si="60"/>
        <v>160</v>
      </c>
    </row>
    <row r="74" spans="1:13" ht="21.75" customHeight="1" x14ac:dyDescent="0.2">
      <c r="A74" s="5">
        <v>71</v>
      </c>
      <c r="B74" s="20" t="s">
        <v>70</v>
      </c>
      <c r="C74" s="20" t="s">
        <v>156</v>
      </c>
      <c r="D74" s="21" t="s">
        <v>66</v>
      </c>
      <c r="E74" s="20">
        <v>40</v>
      </c>
      <c r="F74" s="23">
        <v>78</v>
      </c>
      <c r="G74" s="14">
        <v>81.900000000000006</v>
      </c>
      <c r="H74" s="15">
        <v>86</v>
      </c>
      <c r="I74" s="19">
        <f t="shared" si="61"/>
        <v>78</v>
      </c>
      <c r="J74" s="16">
        <f t="shared" si="57"/>
        <v>6.2932503525602748</v>
      </c>
      <c r="K74" s="16">
        <f t="shared" si="58"/>
        <v>8.0682696827695821</v>
      </c>
      <c r="L74" s="18">
        <f t="shared" si="59"/>
        <v>78</v>
      </c>
      <c r="M74" s="18">
        <f t="shared" si="60"/>
        <v>3120</v>
      </c>
    </row>
    <row r="75" spans="1:13" ht="21.75" customHeight="1" x14ac:dyDescent="0.2">
      <c r="A75" s="5">
        <v>72</v>
      </c>
      <c r="B75" s="20" t="s">
        <v>170</v>
      </c>
      <c r="C75" s="20" t="s">
        <v>157</v>
      </c>
      <c r="D75" s="21" t="s">
        <v>68</v>
      </c>
      <c r="E75" s="20">
        <v>6</v>
      </c>
      <c r="F75" s="23">
        <v>248</v>
      </c>
      <c r="G75" s="14">
        <v>260.39999999999998</v>
      </c>
      <c r="H75" s="15">
        <v>273.42</v>
      </c>
      <c r="I75" s="19">
        <f t="shared" si="61"/>
        <v>248</v>
      </c>
      <c r="J75" s="16">
        <f t="shared" si="57"/>
        <v>19.999204984198752</v>
      </c>
      <c r="K75" s="16">
        <f t="shared" si="58"/>
        <v>8.0641955581446574</v>
      </c>
      <c r="L75" s="18">
        <f t="shared" si="59"/>
        <v>248</v>
      </c>
      <c r="M75" s="18">
        <f t="shared" si="60"/>
        <v>1488</v>
      </c>
    </row>
    <row r="76" spans="1:13" ht="21.75" customHeight="1" x14ac:dyDescent="0.2">
      <c r="A76" s="5">
        <v>73</v>
      </c>
      <c r="B76" s="20" t="s">
        <v>171</v>
      </c>
      <c r="C76" s="20" t="s">
        <v>158</v>
      </c>
      <c r="D76" s="21" t="s">
        <v>66</v>
      </c>
      <c r="E76" s="20">
        <v>3</v>
      </c>
      <c r="F76" s="23">
        <v>3410</v>
      </c>
      <c r="G76" s="14">
        <v>3950</v>
      </c>
      <c r="H76" s="15">
        <v>3748</v>
      </c>
      <c r="I76" s="19">
        <f t="shared" si="61"/>
        <v>3410</v>
      </c>
      <c r="J76" s="16">
        <f t="shared" si="57"/>
        <v>450.46864485777473</v>
      </c>
      <c r="K76" s="16">
        <f t="shared" si="58"/>
        <v>13.210224189377559</v>
      </c>
      <c r="L76" s="18">
        <f t="shared" si="59"/>
        <v>3410</v>
      </c>
      <c r="M76" s="18">
        <f t="shared" si="60"/>
        <v>10230</v>
      </c>
    </row>
    <row r="77" spans="1:13" ht="21.75" customHeight="1" x14ac:dyDescent="0.2">
      <c r="A77" s="5">
        <v>74</v>
      </c>
      <c r="B77" s="20" t="s">
        <v>172</v>
      </c>
      <c r="C77" s="20" t="s">
        <v>159</v>
      </c>
      <c r="D77" s="21" t="s">
        <v>85</v>
      </c>
      <c r="E77" s="20">
        <v>3</v>
      </c>
      <c r="F77" s="23">
        <v>1875</v>
      </c>
      <c r="G77" s="14">
        <v>2001.5</v>
      </c>
      <c r="H77" s="15">
        <v>2138.1999999999998</v>
      </c>
      <c r="I77" s="19">
        <f t="shared" si="61"/>
        <v>1875</v>
      </c>
      <c r="J77" s="16">
        <f t="shared" si="57"/>
        <v>206.49030243573171</v>
      </c>
      <c r="K77" s="16">
        <f t="shared" si="58"/>
        <v>11.012816129905691</v>
      </c>
      <c r="L77" s="18">
        <f t="shared" si="59"/>
        <v>1875</v>
      </c>
      <c r="M77" s="18">
        <f t="shared" si="60"/>
        <v>5625</v>
      </c>
    </row>
    <row r="78" spans="1:13" ht="21.75" customHeight="1" x14ac:dyDescent="0.2">
      <c r="A78" s="5">
        <v>75</v>
      </c>
      <c r="B78" s="20" t="s">
        <v>61</v>
      </c>
      <c r="C78" s="20" t="s">
        <v>160</v>
      </c>
      <c r="D78" s="21" t="s">
        <v>66</v>
      </c>
      <c r="E78" s="20">
        <v>2</v>
      </c>
      <c r="F78" s="23">
        <v>250</v>
      </c>
      <c r="G78" s="14">
        <v>262.5</v>
      </c>
      <c r="H78" s="15">
        <v>275.63</v>
      </c>
      <c r="I78" s="19">
        <f t="shared" si="61"/>
        <v>250</v>
      </c>
      <c r="J78" s="16">
        <f t="shared" si="57"/>
        <v>20.163666581254507</v>
      </c>
      <c r="K78" s="16">
        <f t="shared" si="58"/>
        <v>8.0654666325018027</v>
      </c>
      <c r="L78" s="18">
        <f t="shared" si="59"/>
        <v>250</v>
      </c>
      <c r="M78" s="18">
        <f t="shared" si="60"/>
        <v>500</v>
      </c>
    </row>
    <row r="79" spans="1:13" ht="21.75" customHeight="1" x14ac:dyDescent="0.2">
      <c r="A79" s="25">
        <v>76</v>
      </c>
      <c r="B79" s="20" t="s">
        <v>177</v>
      </c>
      <c r="C79" s="20" t="s">
        <v>178</v>
      </c>
      <c r="D79" s="21" t="s">
        <v>66</v>
      </c>
      <c r="E79" s="20">
        <v>3</v>
      </c>
      <c r="F79" s="15">
        <v>455</v>
      </c>
      <c r="G79" s="15">
        <v>459</v>
      </c>
      <c r="H79" s="15">
        <v>475</v>
      </c>
      <c r="I79" s="19">
        <f t="shared" si="61"/>
        <v>455</v>
      </c>
      <c r="J79" s="16">
        <f t="shared" si="57"/>
        <v>14.422205101855956</v>
      </c>
      <c r="K79" s="16">
        <f t="shared" si="58"/>
        <v>3.1697154070013092</v>
      </c>
      <c r="L79" s="18">
        <f t="shared" si="59"/>
        <v>455</v>
      </c>
      <c r="M79" s="18">
        <f t="shared" si="60"/>
        <v>1365</v>
      </c>
    </row>
    <row r="80" spans="1:13" ht="39" customHeight="1" x14ac:dyDescent="0.2">
      <c r="A80" s="25">
        <v>77</v>
      </c>
      <c r="B80" s="24" t="s">
        <v>173</v>
      </c>
      <c r="C80" s="20" t="s">
        <v>176</v>
      </c>
      <c r="D80" s="21" t="s">
        <v>69</v>
      </c>
      <c r="E80" s="20">
        <v>2</v>
      </c>
      <c r="F80" s="23">
        <v>280</v>
      </c>
      <c r="G80" s="14">
        <v>290</v>
      </c>
      <c r="H80" s="15">
        <v>295</v>
      </c>
      <c r="I80" s="19">
        <f t="shared" si="61"/>
        <v>280</v>
      </c>
      <c r="J80" s="16">
        <f t="shared" si="57"/>
        <v>12.747548783981962</v>
      </c>
      <c r="K80" s="16">
        <f t="shared" si="58"/>
        <v>4.5526959942792722</v>
      </c>
      <c r="L80" s="18">
        <f t="shared" si="59"/>
        <v>280</v>
      </c>
      <c r="M80" s="18">
        <f t="shared" si="60"/>
        <v>560</v>
      </c>
    </row>
    <row r="81" spans="1:13" ht="21.75" customHeight="1" x14ac:dyDescent="0.2">
      <c r="A81" s="25">
        <v>78</v>
      </c>
      <c r="B81" s="20" t="s">
        <v>62</v>
      </c>
      <c r="C81" s="20" t="s">
        <v>161</v>
      </c>
      <c r="D81" s="21" t="s">
        <v>66</v>
      </c>
      <c r="E81" s="20">
        <v>7</v>
      </c>
      <c r="F81" s="23">
        <v>322</v>
      </c>
      <c r="G81" s="14">
        <v>262.5</v>
      </c>
      <c r="H81" s="15">
        <v>275.63</v>
      </c>
      <c r="I81" s="19">
        <f t="shared" si="61"/>
        <v>322</v>
      </c>
      <c r="J81" s="16">
        <f t="shared" si="57"/>
        <v>53.340542273209039</v>
      </c>
      <c r="K81" s="16">
        <f t="shared" si="58"/>
        <v>16.565385799133242</v>
      </c>
      <c r="L81" s="18">
        <f t="shared" si="59"/>
        <v>322</v>
      </c>
      <c r="M81" s="18">
        <f t="shared" si="60"/>
        <v>2254</v>
      </c>
    </row>
    <row r="82" spans="1:13" ht="21.75" customHeight="1" x14ac:dyDescent="0.2">
      <c r="A82" s="25">
        <v>79</v>
      </c>
      <c r="B82" s="20" t="s">
        <v>63</v>
      </c>
      <c r="C82" s="20" t="s">
        <v>162</v>
      </c>
      <c r="D82" s="21" t="s">
        <v>66</v>
      </c>
      <c r="E82" s="20">
        <v>7</v>
      </c>
      <c r="F82" s="23">
        <v>236</v>
      </c>
      <c r="G82" s="14">
        <v>247.8</v>
      </c>
      <c r="H82" s="15">
        <v>260.19</v>
      </c>
      <c r="I82" s="19">
        <f t="shared" si="61"/>
        <v>236</v>
      </c>
      <c r="J82" s="16">
        <f t="shared" si="57"/>
        <v>19.03150151722139</v>
      </c>
      <c r="K82" s="16">
        <f t="shared" si="58"/>
        <v>8.0641955581446574</v>
      </c>
      <c r="L82" s="18">
        <f t="shared" si="59"/>
        <v>236</v>
      </c>
      <c r="M82" s="18">
        <f t="shared" si="60"/>
        <v>1652</v>
      </c>
    </row>
    <row r="83" spans="1:13" ht="24" customHeight="1" x14ac:dyDescent="0.2">
      <c r="A83" s="25">
        <v>80</v>
      </c>
      <c r="B83" s="20" t="s">
        <v>64</v>
      </c>
      <c r="C83" s="20" t="s">
        <v>163</v>
      </c>
      <c r="D83" s="21" t="s">
        <v>66</v>
      </c>
      <c r="E83" s="20">
        <v>6</v>
      </c>
      <c r="F83" s="23">
        <v>350</v>
      </c>
      <c r="G83" s="14">
        <v>446.25</v>
      </c>
      <c r="H83" s="15">
        <v>468.56</v>
      </c>
      <c r="I83" s="19">
        <f t="shared" si="61"/>
        <v>350</v>
      </c>
      <c r="J83" s="16">
        <f t="shared" si="57"/>
        <v>107.98272107147514</v>
      </c>
      <c r="K83" s="16">
        <f t="shared" si="58"/>
        <v>30.85220602042147</v>
      </c>
      <c r="L83" s="18">
        <f t="shared" si="59"/>
        <v>350</v>
      </c>
      <c r="M83" s="18">
        <f t="shared" si="60"/>
        <v>2100</v>
      </c>
    </row>
    <row r="84" spans="1:13" ht="21.75" customHeight="1" x14ac:dyDescent="0.2">
      <c r="A84" s="25">
        <v>81</v>
      </c>
      <c r="B84" s="20" t="s">
        <v>65</v>
      </c>
      <c r="C84" s="20" t="s">
        <v>164</v>
      </c>
      <c r="D84" s="21" t="s">
        <v>66</v>
      </c>
      <c r="E84" s="20">
        <v>5</v>
      </c>
      <c r="F84" s="23">
        <v>180</v>
      </c>
      <c r="G84" s="14">
        <v>278.25</v>
      </c>
      <c r="H84" s="15">
        <v>292.16000000000003</v>
      </c>
      <c r="I84" s="19">
        <f t="shared" si="61"/>
        <v>180</v>
      </c>
      <c r="J84" s="16">
        <f t="shared" si="57"/>
        <v>105.43464350013235</v>
      </c>
      <c r="K84" s="16">
        <f t="shared" si="58"/>
        <v>58.574801944517972</v>
      </c>
      <c r="L84" s="18">
        <f t="shared" si="59"/>
        <v>180</v>
      </c>
      <c r="M84" s="18">
        <f t="shared" si="60"/>
        <v>900</v>
      </c>
    </row>
    <row r="85" spans="1:13" ht="21.75" customHeight="1" x14ac:dyDescent="0.2">
      <c r="A85" s="32" t="s">
        <v>87</v>
      </c>
      <c r="B85" s="32"/>
      <c r="C85" s="32"/>
      <c r="D85" s="32"/>
      <c r="E85" s="32"/>
      <c r="F85" s="23">
        <f t="shared" ref="F85:M85" si="62">SUM(F4:F84)</f>
        <v>29184</v>
      </c>
      <c r="G85" s="23">
        <f t="shared" si="62"/>
        <v>31621.100000000006</v>
      </c>
      <c r="H85" s="23">
        <f t="shared" si="62"/>
        <v>32741.040000000008</v>
      </c>
      <c r="I85" s="23">
        <f t="shared" si="62"/>
        <v>29184</v>
      </c>
      <c r="J85" s="23">
        <f t="shared" si="62"/>
        <v>3225.0681289740805</v>
      </c>
      <c r="K85" s="23">
        <f t="shared" si="62"/>
        <v>898.81978543613502</v>
      </c>
      <c r="L85" s="23">
        <f t="shared" si="62"/>
        <v>29184</v>
      </c>
      <c r="M85" s="23">
        <f t="shared" si="62"/>
        <v>269939.5</v>
      </c>
    </row>
    <row r="86" spans="1:13" s="2" customFormat="1" ht="26.25" customHeight="1" x14ac:dyDescent="0.25">
      <c r="A86" s="37" t="s">
        <v>10</v>
      </c>
      <c r="B86" s="37"/>
      <c r="C86" s="37"/>
      <c r="D86" s="37"/>
      <c r="E86" s="37"/>
      <c r="F86" s="37"/>
      <c r="G86" s="37"/>
      <c r="H86" s="37"/>
      <c r="I86" s="30">
        <f>M85</f>
        <v>269939.5</v>
      </c>
      <c r="J86" s="30"/>
      <c r="K86" s="31" t="s">
        <v>11</v>
      </c>
      <c r="L86" s="31"/>
      <c r="M86" s="8"/>
    </row>
    <row r="87" spans="1:13" s="4" customFormat="1" ht="24" customHeight="1" x14ac:dyDescent="0.25">
      <c r="A87" s="38"/>
      <c r="B87" s="38"/>
      <c r="C87" s="11"/>
      <c r="E87" s="7"/>
      <c r="F87" s="7"/>
      <c r="G87" s="38"/>
      <c r="H87" s="38"/>
      <c r="I87" s="38"/>
      <c r="J87" s="7"/>
      <c r="K87" s="7"/>
      <c r="L87" s="9"/>
      <c r="M87" s="7"/>
    </row>
    <row r="88" spans="1:13" s="3" customFormat="1" ht="30" customHeight="1" x14ac:dyDescent="0.25">
      <c r="A88" s="36" t="s">
        <v>13</v>
      </c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</row>
    <row r="89" spans="1:13" x14ac:dyDescent="0.25">
      <c r="A89" s="10"/>
      <c r="B89" s="10"/>
      <c r="C89" s="10"/>
      <c r="D89" s="22"/>
    </row>
    <row r="92" spans="1:13" x14ac:dyDescent="0.25"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</row>
    <row r="93" spans="1:13" x14ac:dyDescent="0.25"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</row>
    <row r="94" spans="1:13" x14ac:dyDescent="0.25"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</row>
    <row r="95" spans="1:13" x14ac:dyDescent="0.25"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</row>
    <row r="96" spans="1:13" x14ac:dyDescent="0.25"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</row>
    <row r="97" spans="2:13" x14ac:dyDescent="0.25"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</row>
    <row r="98" spans="2:13" x14ac:dyDescent="0.25"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</row>
  </sheetData>
  <autoFilter ref="A3:M86">
    <filterColumn colId="11" showButton="0"/>
  </autoFilter>
  <mergeCells count="18">
    <mergeCell ref="A1:M1"/>
    <mergeCell ref="I2:K2"/>
    <mergeCell ref="A2:A3"/>
    <mergeCell ref="B2:B3"/>
    <mergeCell ref="D2:D3"/>
    <mergeCell ref="F2:H2"/>
    <mergeCell ref="L2:M2"/>
    <mergeCell ref="E2:E3"/>
    <mergeCell ref="L3:M3"/>
    <mergeCell ref="I86:J86"/>
    <mergeCell ref="K86:L86"/>
    <mergeCell ref="A85:E85"/>
    <mergeCell ref="C2:C3"/>
    <mergeCell ref="B92:M98"/>
    <mergeCell ref="A88:M88"/>
    <mergeCell ref="A86:H86"/>
    <mergeCell ref="A87:B87"/>
    <mergeCell ref="G87:I87"/>
  </mergeCells>
  <phoneticPr fontId="6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ignoredErrors>
    <ignoredError sqref="J26:K28 J6:K6 J16:K16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tabSelected="1" workbookViewId="0">
      <selection activeCell="H50" sqref="H50"/>
    </sheetView>
  </sheetViews>
  <sheetFormatPr defaultRowHeight="15" x14ac:dyDescent="0.25"/>
  <cols>
    <col min="1" max="1" width="3.140625" style="7" customWidth="1"/>
    <col min="2" max="2" width="67" style="7" customWidth="1"/>
    <col min="3" max="3" width="24.140625" style="7" customWidth="1"/>
    <col min="4" max="4" width="10.85546875" style="4" customWidth="1"/>
    <col min="5" max="5" width="8.7109375" style="7" customWidth="1"/>
    <col min="6" max="6" width="11.85546875" style="7" customWidth="1"/>
    <col min="7" max="7" width="11.7109375" style="7" customWidth="1"/>
    <col min="8" max="8" width="11.140625" style="7" customWidth="1"/>
    <col min="9" max="9" width="10.42578125" style="7" customWidth="1"/>
    <col min="10" max="10" width="11.85546875" style="7" customWidth="1"/>
    <col min="11" max="11" width="12.7109375" style="7" customWidth="1"/>
    <col min="12" max="12" width="11" style="9" customWidth="1"/>
    <col min="13" max="13" width="14.140625" style="7" customWidth="1"/>
    <col min="14" max="16384" width="9.140625" style="1"/>
  </cols>
  <sheetData>
    <row r="1" spans="1:13" ht="23.45" customHeight="1" x14ac:dyDescent="0.2">
      <c r="A1" s="39" t="s">
        <v>182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86.25" customHeight="1" x14ac:dyDescent="0.25">
      <c r="A2" s="41" t="s">
        <v>0</v>
      </c>
      <c r="B2" s="43" t="s">
        <v>15</v>
      </c>
      <c r="C2" s="33" t="s">
        <v>94</v>
      </c>
      <c r="D2" s="44" t="s">
        <v>1</v>
      </c>
      <c r="E2" s="43" t="s">
        <v>2</v>
      </c>
      <c r="F2" s="46" t="s">
        <v>3</v>
      </c>
      <c r="G2" s="47"/>
      <c r="H2" s="47"/>
      <c r="I2" s="40" t="s">
        <v>4</v>
      </c>
      <c r="J2" s="40"/>
      <c r="K2" s="40"/>
      <c r="L2" s="48" t="s">
        <v>6</v>
      </c>
      <c r="M2" s="48"/>
    </row>
    <row r="3" spans="1:13" ht="116.25" customHeight="1" x14ac:dyDescent="0.2">
      <c r="A3" s="42"/>
      <c r="B3" s="33"/>
      <c r="C3" s="34"/>
      <c r="D3" s="45"/>
      <c r="E3" s="33"/>
      <c r="F3" s="12" t="s">
        <v>7</v>
      </c>
      <c r="G3" s="12" t="s">
        <v>8</v>
      </c>
      <c r="H3" s="12" t="s">
        <v>9</v>
      </c>
      <c r="I3" s="12" t="s">
        <v>12</v>
      </c>
      <c r="J3" s="12" t="s">
        <v>5</v>
      </c>
      <c r="K3" s="27" t="s">
        <v>14</v>
      </c>
      <c r="L3" s="49" t="s">
        <v>91</v>
      </c>
      <c r="M3" s="49"/>
    </row>
    <row r="4" spans="1:13" ht="21.75" customHeight="1" x14ac:dyDescent="0.2">
      <c r="A4" s="26">
        <v>1</v>
      </c>
      <c r="B4" s="20" t="s">
        <v>16</v>
      </c>
      <c r="C4" s="20" t="s">
        <v>97</v>
      </c>
      <c r="D4" s="21" t="s">
        <v>66</v>
      </c>
      <c r="E4" s="20">
        <v>16</v>
      </c>
      <c r="F4" s="23">
        <v>568</v>
      </c>
      <c r="G4" s="15">
        <v>586.15</v>
      </c>
      <c r="H4" s="15">
        <v>560.1</v>
      </c>
      <c r="I4" s="19">
        <f>F4</f>
        <v>568</v>
      </c>
      <c r="J4" s="16">
        <f t="shared" ref="J4:J17" si="0">SQRT(((SUM((POWER(H4-I4,2)),(POWER(G4-I4,2)),(POWER(F4-I4,2)))/(COLUMNS(F4:H4)-1))))</f>
        <v>13.997008608984972</v>
      </c>
      <c r="K4" s="17">
        <f t="shared" ref="K4:K17" si="1">J4/I4*100</f>
        <v>2.4642620790466498</v>
      </c>
      <c r="L4" s="18">
        <f t="shared" ref="L4:L17" si="2">I4</f>
        <v>568</v>
      </c>
      <c r="M4" s="18">
        <f t="shared" ref="M4:M17" si="3">L4*E4</f>
        <v>9088</v>
      </c>
    </row>
    <row r="5" spans="1:13" ht="21.75" customHeight="1" x14ac:dyDescent="0.2">
      <c r="A5" s="26">
        <v>2</v>
      </c>
      <c r="B5" s="20" t="s">
        <v>186</v>
      </c>
      <c r="C5" s="20" t="s">
        <v>98</v>
      </c>
      <c r="D5" s="21" t="s">
        <v>66</v>
      </c>
      <c r="E5" s="20">
        <v>12</v>
      </c>
      <c r="F5" s="23">
        <v>850</v>
      </c>
      <c r="G5" s="15">
        <v>958.65</v>
      </c>
      <c r="H5" s="15">
        <v>890</v>
      </c>
      <c r="I5" s="19">
        <f t="shared" ref="I5:I42" si="4">F5</f>
        <v>850</v>
      </c>
      <c r="J5" s="16">
        <f>SQRT(((SUM((POWER(H5-I5,2)),(POWER(G5-I5,2)),(POWER(F5-I5,2)))/(COLUMNS(F5:H5)-1))))</f>
        <v>81.86825544739547</v>
      </c>
      <c r="K5" s="16">
        <f>J5/I5*100</f>
        <v>9.6315594643994675</v>
      </c>
      <c r="L5" s="18">
        <f>I5</f>
        <v>850</v>
      </c>
      <c r="M5" s="18">
        <f>L5*E5</f>
        <v>10200</v>
      </c>
    </row>
    <row r="6" spans="1:13" ht="21.75" customHeight="1" x14ac:dyDescent="0.2">
      <c r="A6" s="29">
        <v>3</v>
      </c>
      <c r="B6" s="20" t="s">
        <v>184</v>
      </c>
      <c r="C6" s="20" t="s">
        <v>99</v>
      </c>
      <c r="D6" s="21" t="s">
        <v>66</v>
      </c>
      <c r="E6" s="20">
        <v>15</v>
      </c>
      <c r="F6" s="23">
        <v>280</v>
      </c>
      <c r="G6" s="15">
        <v>300.85000000000002</v>
      </c>
      <c r="H6" s="15">
        <v>339.86</v>
      </c>
      <c r="I6" s="19">
        <f t="shared" si="4"/>
        <v>280</v>
      </c>
      <c r="J6" s="16">
        <f t="shared" ref="J6" si="5">SQRT(((SUM((POWER(H6-I6,2)),(POWER(G6-I6,2)),(POWER(F6-I6,2)))/(COLUMNS(F6:H6)-1))))</f>
        <v>44.821546715837478</v>
      </c>
      <c r="K6" s="16">
        <f t="shared" ref="K6" si="6">J6/I6*100</f>
        <v>16.007695255656245</v>
      </c>
      <c r="L6" s="18">
        <f t="shared" ref="L6" si="7">I6</f>
        <v>280</v>
      </c>
      <c r="M6" s="18">
        <f t="shared" ref="M6" si="8">L6*E6</f>
        <v>4200</v>
      </c>
    </row>
    <row r="7" spans="1:13" ht="30" customHeight="1" x14ac:dyDescent="0.2">
      <c r="A7" s="29">
        <v>4</v>
      </c>
      <c r="B7" s="20" t="s">
        <v>74</v>
      </c>
      <c r="C7" s="20" t="s">
        <v>180</v>
      </c>
      <c r="D7" s="21" t="s">
        <v>66</v>
      </c>
      <c r="E7" s="20">
        <v>3</v>
      </c>
      <c r="F7" s="23">
        <v>702</v>
      </c>
      <c r="G7" s="15">
        <v>689</v>
      </c>
      <c r="H7" s="15">
        <v>710</v>
      </c>
      <c r="I7" s="19">
        <f t="shared" si="4"/>
        <v>702</v>
      </c>
      <c r="J7" s="16">
        <f t="shared" si="0"/>
        <v>10.793516572461451</v>
      </c>
      <c r="K7" s="16">
        <f t="shared" si="1"/>
        <v>1.5375379732851069</v>
      </c>
      <c r="L7" s="18">
        <f t="shared" si="2"/>
        <v>702</v>
      </c>
      <c r="M7" s="18">
        <f t="shared" si="3"/>
        <v>2106</v>
      </c>
    </row>
    <row r="8" spans="1:13" ht="33" customHeight="1" x14ac:dyDescent="0.2">
      <c r="A8" s="29">
        <v>5</v>
      </c>
      <c r="B8" s="20" t="s">
        <v>75</v>
      </c>
      <c r="C8" s="20" t="s">
        <v>181</v>
      </c>
      <c r="D8" s="21" t="s">
        <v>66</v>
      </c>
      <c r="E8" s="20">
        <v>3</v>
      </c>
      <c r="F8" s="23">
        <v>775</v>
      </c>
      <c r="G8" s="15">
        <v>780</v>
      </c>
      <c r="H8" s="15">
        <v>789.25</v>
      </c>
      <c r="I8" s="19">
        <f t="shared" si="4"/>
        <v>775</v>
      </c>
      <c r="J8" s="16">
        <f t="shared" si="0"/>
        <v>10.678541567086771</v>
      </c>
      <c r="K8" s="16">
        <f t="shared" si="1"/>
        <v>1.3778763312370026</v>
      </c>
      <c r="L8" s="18">
        <f t="shared" si="2"/>
        <v>775</v>
      </c>
      <c r="M8" s="18">
        <f t="shared" si="3"/>
        <v>2325</v>
      </c>
    </row>
    <row r="9" spans="1:13" ht="21.75" customHeight="1" x14ac:dyDescent="0.2">
      <c r="A9" s="29">
        <v>6</v>
      </c>
      <c r="B9" s="20" t="s">
        <v>77</v>
      </c>
      <c r="C9" s="20" t="s">
        <v>105</v>
      </c>
      <c r="D9" s="21" t="s">
        <v>66</v>
      </c>
      <c r="E9" s="24">
        <v>2</v>
      </c>
      <c r="F9" s="23">
        <v>650</v>
      </c>
      <c r="G9" s="15">
        <v>660</v>
      </c>
      <c r="H9" s="15">
        <v>648.5</v>
      </c>
      <c r="I9" s="19">
        <f t="shared" si="4"/>
        <v>650</v>
      </c>
      <c r="J9" s="16">
        <f t="shared" si="0"/>
        <v>7.1501748230375455</v>
      </c>
      <c r="K9" s="16">
        <f t="shared" si="1"/>
        <v>1.1000268958519301</v>
      </c>
      <c r="L9" s="18">
        <f t="shared" si="2"/>
        <v>650</v>
      </c>
      <c r="M9" s="18">
        <f t="shared" si="3"/>
        <v>1300</v>
      </c>
    </row>
    <row r="10" spans="1:13" ht="21.75" customHeight="1" x14ac:dyDescent="0.2">
      <c r="A10" s="29">
        <v>7</v>
      </c>
      <c r="B10" s="20" t="s">
        <v>78</v>
      </c>
      <c r="C10" s="20" t="s">
        <v>105</v>
      </c>
      <c r="D10" s="21" t="s">
        <v>66</v>
      </c>
      <c r="E10" s="20">
        <v>2</v>
      </c>
      <c r="F10" s="23">
        <v>500</v>
      </c>
      <c r="G10" s="15">
        <v>591.15</v>
      </c>
      <c r="H10" s="15">
        <v>620.71</v>
      </c>
      <c r="I10" s="19">
        <f t="shared" si="4"/>
        <v>500</v>
      </c>
      <c r="J10" s="16">
        <f t="shared" si="0"/>
        <v>106.95612792168573</v>
      </c>
      <c r="K10" s="16">
        <f t="shared" si="1"/>
        <v>21.39122558433715</v>
      </c>
      <c r="L10" s="18">
        <f t="shared" si="2"/>
        <v>500</v>
      </c>
      <c r="M10" s="18">
        <f t="shared" si="3"/>
        <v>1000</v>
      </c>
    </row>
    <row r="11" spans="1:13" ht="21.75" customHeight="1" x14ac:dyDescent="0.2">
      <c r="A11" s="29">
        <v>8</v>
      </c>
      <c r="B11" s="20" t="s">
        <v>79</v>
      </c>
      <c r="C11" s="20" t="s">
        <v>106</v>
      </c>
      <c r="D11" s="21" t="s">
        <v>66</v>
      </c>
      <c r="E11" s="20">
        <v>16</v>
      </c>
      <c r="F11" s="23">
        <v>300</v>
      </c>
      <c r="G11" s="15">
        <v>310.3</v>
      </c>
      <c r="H11" s="15">
        <v>330</v>
      </c>
      <c r="I11" s="19">
        <f t="shared" si="4"/>
        <v>300</v>
      </c>
      <c r="J11" s="16">
        <f t="shared" si="0"/>
        <v>22.428664694983517</v>
      </c>
      <c r="K11" s="16">
        <f t="shared" si="1"/>
        <v>7.4762215649945061</v>
      </c>
      <c r="L11" s="18">
        <f t="shared" si="2"/>
        <v>300</v>
      </c>
      <c r="M11" s="18">
        <f t="shared" si="3"/>
        <v>4800</v>
      </c>
    </row>
    <row r="12" spans="1:13" ht="21.75" customHeight="1" x14ac:dyDescent="0.2">
      <c r="A12" s="29">
        <v>9</v>
      </c>
      <c r="B12" s="24" t="s">
        <v>81</v>
      </c>
      <c r="C12" s="20" t="s">
        <v>108</v>
      </c>
      <c r="D12" s="21" t="s">
        <v>66</v>
      </c>
      <c r="E12" s="24">
        <v>4</v>
      </c>
      <c r="F12" s="23">
        <v>875</v>
      </c>
      <c r="G12" s="15">
        <v>903</v>
      </c>
      <c r="H12" s="15">
        <v>878.6</v>
      </c>
      <c r="I12" s="19">
        <f t="shared" si="4"/>
        <v>875</v>
      </c>
      <c r="J12" s="16">
        <f>SQRT(((SUM((POWER(H12-I12,2)),(POWER(G12-I12,2)),(POWER(F12-I12,2)))/(COLUMNS(F12:H12)-1))))</f>
        <v>19.961963831246667</v>
      </c>
      <c r="K12" s="16">
        <f>J12/I12*100</f>
        <v>2.2813672949996189</v>
      </c>
      <c r="L12" s="18">
        <f>I12</f>
        <v>875</v>
      </c>
      <c r="M12" s="18">
        <f>L12*E12</f>
        <v>3500</v>
      </c>
    </row>
    <row r="13" spans="1:13" ht="21.75" customHeight="1" x14ac:dyDescent="0.2">
      <c r="A13" s="29">
        <v>10</v>
      </c>
      <c r="B13" s="20" t="s">
        <v>82</v>
      </c>
      <c r="C13" s="20" t="s">
        <v>109</v>
      </c>
      <c r="D13" s="21" t="s">
        <v>66</v>
      </c>
      <c r="E13" s="24">
        <v>5</v>
      </c>
      <c r="F13" s="23">
        <v>875</v>
      </c>
      <c r="G13" s="15">
        <v>880.75</v>
      </c>
      <c r="H13" s="15">
        <v>875.5</v>
      </c>
      <c r="I13" s="19">
        <f t="shared" si="4"/>
        <v>875</v>
      </c>
      <c r="J13" s="16">
        <f>SQRT(((SUM((POWER(H13-I13,2)),(POWER(G13-I13,2)),(POWER(F13-I13,2)))/(COLUMNS(F13:H13)-1))))</f>
        <v>4.0812069293286273</v>
      </c>
      <c r="K13" s="16">
        <f>J13/I13*100</f>
        <v>0.46642364906612882</v>
      </c>
      <c r="L13" s="18">
        <f>I13</f>
        <v>875</v>
      </c>
      <c r="M13" s="18">
        <f>L13*E13</f>
        <v>4375</v>
      </c>
    </row>
    <row r="14" spans="1:13" s="6" customFormat="1" ht="21.75" customHeight="1" x14ac:dyDescent="0.2">
      <c r="A14" s="29">
        <v>11</v>
      </c>
      <c r="B14" s="20" t="s">
        <v>18</v>
      </c>
      <c r="C14" s="20" t="s">
        <v>110</v>
      </c>
      <c r="D14" s="21" t="s">
        <v>66</v>
      </c>
      <c r="E14" s="24">
        <v>14</v>
      </c>
      <c r="F14" s="23">
        <v>1100</v>
      </c>
      <c r="G14" s="15">
        <v>1135</v>
      </c>
      <c r="H14" s="15">
        <v>1208</v>
      </c>
      <c r="I14" s="19">
        <f t="shared" si="4"/>
        <v>1100</v>
      </c>
      <c r="J14" s="16">
        <f t="shared" si="0"/>
        <v>80.277643214035621</v>
      </c>
      <c r="K14" s="17">
        <f t="shared" si="1"/>
        <v>7.2979675649123292</v>
      </c>
      <c r="L14" s="18">
        <f t="shared" si="2"/>
        <v>1100</v>
      </c>
      <c r="M14" s="18">
        <f t="shared" si="3"/>
        <v>15400</v>
      </c>
    </row>
    <row r="15" spans="1:13" s="6" customFormat="1" ht="21.75" customHeight="1" x14ac:dyDescent="0.2">
      <c r="A15" s="29">
        <v>12</v>
      </c>
      <c r="B15" s="20" t="s">
        <v>19</v>
      </c>
      <c r="C15" s="20" t="s">
        <v>187</v>
      </c>
      <c r="D15" s="21" t="s">
        <v>69</v>
      </c>
      <c r="E15" s="20">
        <v>30</v>
      </c>
      <c r="F15" s="23">
        <v>105</v>
      </c>
      <c r="G15" s="15">
        <v>110</v>
      </c>
      <c r="H15" s="15">
        <v>105</v>
      </c>
      <c r="I15" s="19">
        <f t="shared" si="4"/>
        <v>105</v>
      </c>
      <c r="J15" s="16">
        <f t="shared" si="0"/>
        <v>3.5355339059327378</v>
      </c>
      <c r="K15" s="16">
        <f t="shared" si="1"/>
        <v>3.3671751485073695</v>
      </c>
      <c r="L15" s="18">
        <f t="shared" si="2"/>
        <v>105</v>
      </c>
      <c r="M15" s="18">
        <f t="shared" si="3"/>
        <v>3150</v>
      </c>
    </row>
    <row r="16" spans="1:13" ht="23.25" customHeight="1" x14ac:dyDescent="0.2">
      <c r="A16" s="29">
        <v>13</v>
      </c>
      <c r="B16" s="20" t="s">
        <v>20</v>
      </c>
      <c r="C16" s="20" t="s">
        <v>111</v>
      </c>
      <c r="D16" s="21" t="s">
        <v>66</v>
      </c>
      <c r="E16" s="20">
        <v>7</v>
      </c>
      <c r="F16" s="23">
        <v>520</v>
      </c>
      <c r="G16" s="15">
        <v>525</v>
      </c>
      <c r="H16" s="15">
        <v>551.25</v>
      </c>
      <c r="I16" s="19">
        <f t="shared" si="4"/>
        <v>520</v>
      </c>
      <c r="J16" s="16">
        <f t="shared" si="0"/>
        <v>22.378142237460196</v>
      </c>
      <c r="K16" s="16">
        <f t="shared" si="1"/>
        <v>4.303488891819268</v>
      </c>
      <c r="L16" s="18">
        <f t="shared" si="2"/>
        <v>520</v>
      </c>
      <c r="M16" s="18">
        <f t="shared" si="3"/>
        <v>3640</v>
      </c>
    </row>
    <row r="17" spans="1:13" ht="21.75" customHeight="1" x14ac:dyDescent="0.2">
      <c r="A17" s="29">
        <v>14</v>
      </c>
      <c r="B17" s="20" t="s">
        <v>21</v>
      </c>
      <c r="C17" s="20" t="s">
        <v>112</v>
      </c>
      <c r="D17" s="21" t="s">
        <v>66</v>
      </c>
      <c r="E17" s="20">
        <v>6</v>
      </c>
      <c r="F17" s="23">
        <v>390</v>
      </c>
      <c r="G17" s="15">
        <v>392.25</v>
      </c>
      <c r="H17" s="15">
        <v>380.36</v>
      </c>
      <c r="I17" s="19">
        <f t="shared" si="4"/>
        <v>390</v>
      </c>
      <c r="J17" s="16">
        <f t="shared" si="0"/>
        <v>6.9997178514565759</v>
      </c>
      <c r="K17" s="16">
        <f t="shared" si="1"/>
        <v>1.7947994490914296</v>
      </c>
      <c r="L17" s="18">
        <f t="shared" si="2"/>
        <v>390</v>
      </c>
      <c r="M17" s="18">
        <f t="shared" si="3"/>
        <v>2340</v>
      </c>
    </row>
    <row r="18" spans="1:13" ht="21.75" customHeight="1" x14ac:dyDescent="0.2">
      <c r="A18" s="29">
        <v>15</v>
      </c>
      <c r="B18" s="20" t="s">
        <v>22</v>
      </c>
      <c r="C18" s="20" t="s">
        <v>113</v>
      </c>
      <c r="D18" s="21" t="s">
        <v>66</v>
      </c>
      <c r="E18" s="20">
        <v>4</v>
      </c>
      <c r="F18" s="23">
        <v>1200</v>
      </c>
      <c r="G18" s="15">
        <v>1221.6500000000001</v>
      </c>
      <c r="H18" s="15">
        <v>1272.73</v>
      </c>
      <c r="I18" s="19">
        <f t="shared" si="4"/>
        <v>1200</v>
      </c>
      <c r="J18" s="16">
        <f>SQRT(((SUM((POWER(H18-I18,2)),(POWER(G18-I18,2)),(POWER(F18-I18,2)))/(COLUMNS(F18:H18)-1))))</f>
        <v>53.658062767863726</v>
      </c>
      <c r="K18" s="16">
        <f>J18/I18*100</f>
        <v>4.4715052306553105</v>
      </c>
      <c r="L18" s="18">
        <f>I18</f>
        <v>1200</v>
      </c>
      <c r="M18" s="18">
        <f>L18*E18</f>
        <v>4800</v>
      </c>
    </row>
    <row r="19" spans="1:13" ht="21.75" customHeight="1" x14ac:dyDescent="0.2">
      <c r="A19" s="29">
        <v>16</v>
      </c>
      <c r="B19" s="20" t="s">
        <v>26</v>
      </c>
      <c r="C19" s="20" t="s">
        <v>188</v>
      </c>
      <c r="D19" s="21" t="s">
        <v>66</v>
      </c>
      <c r="E19" s="20">
        <v>80</v>
      </c>
      <c r="F19" s="23">
        <v>46</v>
      </c>
      <c r="G19" s="15">
        <v>49.9</v>
      </c>
      <c r="H19" s="15">
        <v>47.6</v>
      </c>
      <c r="I19" s="19">
        <f t="shared" si="4"/>
        <v>46</v>
      </c>
      <c r="J19" s="16">
        <f t="shared" ref="J19:J50" si="9">SQRT(((SUM((POWER(H19-I19,2)),(POWER(G19-I19,2)),(POWER(F19-I19,2)))/(COLUMNS(F19:H19)-1))))</f>
        <v>2.9807717121577753</v>
      </c>
      <c r="K19" s="16">
        <f t="shared" ref="K19:K50" si="10">J19/I19*100</f>
        <v>6.479938504690816</v>
      </c>
      <c r="L19" s="18">
        <f t="shared" ref="L19:L50" si="11">I19</f>
        <v>46</v>
      </c>
      <c r="M19" s="18">
        <f t="shared" ref="M19:M50" si="12">L19*E19</f>
        <v>3680</v>
      </c>
    </row>
    <row r="20" spans="1:13" ht="21.75" customHeight="1" x14ac:dyDescent="0.2">
      <c r="A20" s="29">
        <v>17</v>
      </c>
      <c r="B20" s="20" t="s">
        <v>27</v>
      </c>
      <c r="C20" s="20" t="s">
        <v>118</v>
      </c>
      <c r="D20" s="21" t="s">
        <v>66</v>
      </c>
      <c r="E20" s="24">
        <v>14</v>
      </c>
      <c r="F20" s="23">
        <v>48</v>
      </c>
      <c r="G20" s="15">
        <v>48.25</v>
      </c>
      <c r="H20" s="15">
        <v>49.61</v>
      </c>
      <c r="I20" s="19">
        <f t="shared" si="4"/>
        <v>48</v>
      </c>
      <c r="J20" s="16">
        <f t="shared" si="9"/>
        <v>1.1520850663036992</v>
      </c>
      <c r="K20" s="16">
        <f t="shared" si="10"/>
        <v>2.40017722146604</v>
      </c>
      <c r="L20" s="18">
        <f t="shared" si="11"/>
        <v>48</v>
      </c>
      <c r="M20" s="18">
        <f t="shared" si="12"/>
        <v>672</v>
      </c>
    </row>
    <row r="21" spans="1:13" ht="21.75" customHeight="1" x14ac:dyDescent="0.2">
      <c r="A21" s="29">
        <v>18</v>
      </c>
      <c r="B21" s="20" t="s">
        <v>28</v>
      </c>
      <c r="C21" s="20" t="s">
        <v>119</v>
      </c>
      <c r="D21" s="21" t="s">
        <v>66</v>
      </c>
      <c r="E21" s="24">
        <v>14</v>
      </c>
      <c r="F21" s="23">
        <v>48</v>
      </c>
      <c r="G21" s="15">
        <v>49</v>
      </c>
      <c r="H21" s="15">
        <v>48.38</v>
      </c>
      <c r="I21" s="19">
        <f t="shared" si="4"/>
        <v>48</v>
      </c>
      <c r="J21" s="16">
        <f t="shared" si="9"/>
        <v>0.75643902596309831</v>
      </c>
      <c r="K21" s="16">
        <f t="shared" si="10"/>
        <v>1.5759146374231214</v>
      </c>
      <c r="L21" s="18">
        <f t="shared" si="11"/>
        <v>48</v>
      </c>
      <c r="M21" s="18">
        <f t="shared" si="12"/>
        <v>672</v>
      </c>
    </row>
    <row r="22" spans="1:13" ht="21.75" customHeight="1" x14ac:dyDescent="0.2">
      <c r="A22" s="29">
        <v>19</v>
      </c>
      <c r="B22" s="20" t="s">
        <v>29</v>
      </c>
      <c r="C22" s="20" t="s">
        <v>120</v>
      </c>
      <c r="D22" s="21" t="s">
        <v>66</v>
      </c>
      <c r="E22" s="24">
        <v>14</v>
      </c>
      <c r="F22" s="23">
        <v>50</v>
      </c>
      <c r="G22" s="15">
        <v>51.5</v>
      </c>
      <c r="H22" s="15">
        <v>53.08</v>
      </c>
      <c r="I22" s="19">
        <f t="shared" si="4"/>
        <v>50</v>
      </c>
      <c r="J22" s="16">
        <f t="shared" si="9"/>
        <v>2.4224367896810008</v>
      </c>
      <c r="K22" s="16">
        <f t="shared" si="10"/>
        <v>4.8448735793620017</v>
      </c>
      <c r="L22" s="18">
        <f t="shared" si="11"/>
        <v>50</v>
      </c>
      <c r="M22" s="18">
        <f t="shared" si="12"/>
        <v>700</v>
      </c>
    </row>
    <row r="23" spans="1:13" ht="21.75" customHeight="1" x14ac:dyDescent="0.2">
      <c r="A23" s="29">
        <v>20</v>
      </c>
      <c r="B23" s="20" t="s">
        <v>30</v>
      </c>
      <c r="C23" s="20" t="s">
        <v>121</v>
      </c>
      <c r="D23" s="21" t="s">
        <v>66</v>
      </c>
      <c r="E23" s="24">
        <v>12</v>
      </c>
      <c r="F23" s="23">
        <v>210</v>
      </c>
      <c r="G23" s="15">
        <v>231.25</v>
      </c>
      <c r="H23" s="15">
        <v>237.81</v>
      </c>
      <c r="I23" s="19">
        <f t="shared" si="4"/>
        <v>210</v>
      </c>
      <c r="J23" s="16">
        <f t="shared" si="9"/>
        <v>24.748319134842269</v>
      </c>
      <c r="K23" s="16">
        <f t="shared" si="10"/>
        <v>11.784913873734414</v>
      </c>
      <c r="L23" s="18">
        <f t="shared" si="11"/>
        <v>210</v>
      </c>
      <c r="M23" s="18">
        <f t="shared" si="12"/>
        <v>2520</v>
      </c>
    </row>
    <row r="24" spans="1:13" ht="21.75" customHeight="1" x14ac:dyDescent="0.2">
      <c r="A24" s="29">
        <v>21</v>
      </c>
      <c r="B24" s="20" t="s">
        <v>31</v>
      </c>
      <c r="C24" s="20" t="s">
        <v>122</v>
      </c>
      <c r="D24" s="21" t="s">
        <v>66</v>
      </c>
      <c r="E24" s="20">
        <v>12</v>
      </c>
      <c r="F24" s="23">
        <v>190</v>
      </c>
      <c r="G24" s="15">
        <v>195</v>
      </c>
      <c r="H24" s="15">
        <v>189.25</v>
      </c>
      <c r="I24" s="19">
        <f t="shared" si="4"/>
        <v>190</v>
      </c>
      <c r="J24" s="16">
        <f t="shared" si="9"/>
        <v>3.5750874115187727</v>
      </c>
      <c r="K24" s="16">
        <f t="shared" si="10"/>
        <v>1.8816249534309331</v>
      </c>
      <c r="L24" s="18">
        <f t="shared" si="11"/>
        <v>190</v>
      </c>
      <c r="M24" s="18">
        <f t="shared" si="12"/>
        <v>2280</v>
      </c>
    </row>
    <row r="25" spans="1:13" ht="21.75" customHeight="1" x14ac:dyDescent="0.2">
      <c r="A25" s="29">
        <v>22</v>
      </c>
      <c r="B25" s="20" t="s">
        <v>33</v>
      </c>
      <c r="C25" s="20" t="s">
        <v>124</v>
      </c>
      <c r="D25" s="21" t="s">
        <v>66</v>
      </c>
      <c r="E25" s="20">
        <v>14</v>
      </c>
      <c r="F25" s="23">
        <v>48</v>
      </c>
      <c r="G25" s="15">
        <v>47.25</v>
      </c>
      <c r="H25" s="15">
        <v>49.61</v>
      </c>
      <c r="I25" s="19">
        <f t="shared" si="4"/>
        <v>48</v>
      </c>
      <c r="J25" s="16">
        <f t="shared" si="9"/>
        <v>1.2559060474414474</v>
      </c>
      <c r="K25" s="16">
        <f t="shared" si="10"/>
        <v>2.616470932169682</v>
      </c>
      <c r="L25" s="18">
        <f t="shared" si="11"/>
        <v>48</v>
      </c>
      <c r="M25" s="18">
        <f t="shared" si="12"/>
        <v>672</v>
      </c>
    </row>
    <row r="26" spans="1:13" ht="21.75" customHeight="1" x14ac:dyDescent="0.2">
      <c r="A26" s="29">
        <v>23</v>
      </c>
      <c r="B26" s="20" t="s">
        <v>35</v>
      </c>
      <c r="C26" s="20" t="s">
        <v>126</v>
      </c>
      <c r="D26" s="21" t="s">
        <v>66</v>
      </c>
      <c r="E26" s="20">
        <v>1</v>
      </c>
      <c r="F26" s="23">
        <v>400</v>
      </c>
      <c r="G26" s="15">
        <v>446</v>
      </c>
      <c r="H26" s="15">
        <v>452.8</v>
      </c>
      <c r="I26" s="19">
        <f t="shared" si="4"/>
        <v>400</v>
      </c>
      <c r="J26" s="16">
        <f t="shared" si="9"/>
        <v>49.516865813579116</v>
      </c>
      <c r="K26" s="16">
        <f t="shared" si="10"/>
        <v>12.379216453394779</v>
      </c>
      <c r="L26" s="18">
        <f t="shared" si="11"/>
        <v>400</v>
      </c>
      <c r="M26" s="18">
        <f t="shared" si="12"/>
        <v>400</v>
      </c>
    </row>
    <row r="27" spans="1:13" ht="21.75" customHeight="1" x14ac:dyDescent="0.2">
      <c r="A27" s="29">
        <v>24</v>
      </c>
      <c r="B27" s="20" t="s">
        <v>36</v>
      </c>
      <c r="C27" s="20" t="s">
        <v>127</v>
      </c>
      <c r="D27" s="21" t="s">
        <v>66</v>
      </c>
      <c r="E27" s="20">
        <v>2</v>
      </c>
      <c r="F27" s="23">
        <v>320</v>
      </c>
      <c r="G27" s="15">
        <v>336</v>
      </c>
      <c r="H27" s="15">
        <v>352.8</v>
      </c>
      <c r="I27" s="19">
        <f t="shared" si="4"/>
        <v>320</v>
      </c>
      <c r="J27" s="16">
        <f t="shared" si="9"/>
        <v>25.805425786062909</v>
      </c>
      <c r="K27" s="16">
        <f t="shared" si="10"/>
        <v>8.0641955581446592</v>
      </c>
      <c r="L27" s="18">
        <f t="shared" si="11"/>
        <v>320</v>
      </c>
      <c r="M27" s="18">
        <f t="shared" si="12"/>
        <v>640</v>
      </c>
    </row>
    <row r="28" spans="1:13" ht="21.75" customHeight="1" x14ac:dyDescent="0.2">
      <c r="A28" s="29">
        <v>25</v>
      </c>
      <c r="B28" s="20" t="s">
        <v>37</v>
      </c>
      <c r="C28" s="20" t="s">
        <v>128</v>
      </c>
      <c r="D28" s="21" t="s">
        <v>66</v>
      </c>
      <c r="E28" s="24">
        <v>50</v>
      </c>
      <c r="F28" s="23">
        <v>150</v>
      </c>
      <c r="G28" s="15">
        <v>144.9</v>
      </c>
      <c r="H28" s="15">
        <v>152.15</v>
      </c>
      <c r="I28" s="19">
        <f t="shared" si="4"/>
        <v>150</v>
      </c>
      <c r="J28" s="16">
        <f t="shared" si="9"/>
        <v>3.9135980887158026</v>
      </c>
      <c r="K28" s="16">
        <f t="shared" si="10"/>
        <v>2.6090653924772016</v>
      </c>
      <c r="L28" s="18">
        <f t="shared" si="11"/>
        <v>150</v>
      </c>
      <c r="M28" s="18">
        <f t="shared" si="12"/>
        <v>7500</v>
      </c>
    </row>
    <row r="29" spans="1:13" ht="21.75" customHeight="1" x14ac:dyDescent="0.2">
      <c r="A29" s="29">
        <v>26</v>
      </c>
      <c r="B29" s="20" t="s">
        <v>38</v>
      </c>
      <c r="C29" s="20" t="s">
        <v>129</v>
      </c>
      <c r="D29" s="21" t="s">
        <v>66</v>
      </c>
      <c r="E29" s="20">
        <v>7</v>
      </c>
      <c r="F29" s="23">
        <v>180</v>
      </c>
      <c r="G29" s="15">
        <v>197.4</v>
      </c>
      <c r="H29" s="15">
        <v>207.27</v>
      </c>
      <c r="I29" s="19">
        <f t="shared" si="4"/>
        <v>180</v>
      </c>
      <c r="J29" s="16">
        <f t="shared" si="9"/>
        <v>22.873706520806817</v>
      </c>
      <c r="K29" s="16">
        <f t="shared" si="10"/>
        <v>12.707614733781563</v>
      </c>
      <c r="L29" s="18">
        <f t="shared" si="11"/>
        <v>180</v>
      </c>
      <c r="M29" s="18">
        <f t="shared" si="12"/>
        <v>1260</v>
      </c>
    </row>
    <row r="30" spans="1:13" ht="21.75" customHeight="1" x14ac:dyDescent="0.2">
      <c r="A30" s="29">
        <v>27</v>
      </c>
      <c r="B30" s="20" t="s">
        <v>39</v>
      </c>
      <c r="C30" s="20" t="s">
        <v>130</v>
      </c>
      <c r="D30" s="21" t="s">
        <v>66</v>
      </c>
      <c r="E30" s="24">
        <v>5</v>
      </c>
      <c r="F30" s="23">
        <v>46</v>
      </c>
      <c r="G30" s="15">
        <v>48</v>
      </c>
      <c r="H30" s="15">
        <v>47.1</v>
      </c>
      <c r="I30" s="19">
        <f t="shared" si="4"/>
        <v>46</v>
      </c>
      <c r="J30" s="16">
        <f t="shared" si="9"/>
        <v>1.6140012391568976</v>
      </c>
      <c r="K30" s="16">
        <f t="shared" si="10"/>
        <v>3.5086983459932561</v>
      </c>
      <c r="L30" s="18">
        <f t="shared" si="11"/>
        <v>46</v>
      </c>
      <c r="M30" s="18">
        <f t="shared" si="12"/>
        <v>230</v>
      </c>
    </row>
    <row r="31" spans="1:13" ht="21.75" customHeight="1" x14ac:dyDescent="0.2">
      <c r="A31" s="29">
        <v>28</v>
      </c>
      <c r="B31" s="20" t="s">
        <v>83</v>
      </c>
      <c r="C31" s="20" t="s">
        <v>131</v>
      </c>
      <c r="D31" s="21" t="s">
        <v>66</v>
      </c>
      <c r="E31" s="24">
        <v>5</v>
      </c>
      <c r="F31" s="23">
        <v>70</v>
      </c>
      <c r="G31" s="15">
        <v>80</v>
      </c>
      <c r="H31" s="15">
        <v>75</v>
      </c>
      <c r="I31" s="19">
        <f t="shared" si="4"/>
        <v>70</v>
      </c>
      <c r="J31" s="16">
        <f t="shared" si="9"/>
        <v>7.9056941504209481</v>
      </c>
      <c r="K31" s="16">
        <f t="shared" si="10"/>
        <v>11.293848786315639</v>
      </c>
      <c r="L31" s="18">
        <f t="shared" si="11"/>
        <v>70</v>
      </c>
      <c r="M31" s="18">
        <f t="shared" si="12"/>
        <v>350</v>
      </c>
    </row>
    <row r="32" spans="1:13" ht="21.75" customHeight="1" x14ac:dyDescent="0.2">
      <c r="A32" s="29">
        <v>29</v>
      </c>
      <c r="B32" s="20" t="s">
        <v>84</v>
      </c>
      <c r="C32" s="20" t="s">
        <v>132</v>
      </c>
      <c r="D32" s="21" t="s">
        <v>66</v>
      </c>
      <c r="E32" s="24">
        <v>5</v>
      </c>
      <c r="F32" s="23">
        <v>70</v>
      </c>
      <c r="G32" s="15">
        <v>80</v>
      </c>
      <c r="H32" s="15">
        <v>75</v>
      </c>
      <c r="I32" s="19">
        <f t="shared" si="4"/>
        <v>70</v>
      </c>
      <c r="J32" s="16">
        <f t="shared" si="9"/>
        <v>7.9056941504209481</v>
      </c>
      <c r="K32" s="16">
        <f t="shared" si="10"/>
        <v>11.293848786315639</v>
      </c>
      <c r="L32" s="18">
        <f t="shared" si="11"/>
        <v>70</v>
      </c>
      <c r="M32" s="18">
        <f t="shared" si="12"/>
        <v>350</v>
      </c>
    </row>
    <row r="33" spans="1:13" ht="21.75" customHeight="1" x14ac:dyDescent="0.2">
      <c r="A33" s="29">
        <v>30</v>
      </c>
      <c r="B33" s="20" t="s">
        <v>40</v>
      </c>
      <c r="C33" s="20" t="s">
        <v>133</v>
      </c>
      <c r="D33" s="21" t="s">
        <v>66</v>
      </c>
      <c r="E33" s="24">
        <v>3</v>
      </c>
      <c r="F33" s="23">
        <v>60</v>
      </c>
      <c r="G33" s="15">
        <v>67.75</v>
      </c>
      <c r="H33" s="15">
        <v>60.64</v>
      </c>
      <c r="I33" s="19">
        <f t="shared" si="4"/>
        <v>60</v>
      </c>
      <c r="J33" s="16">
        <f t="shared" si="9"/>
        <v>5.4987316719403578</v>
      </c>
      <c r="K33" s="16">
        <f t="shared" si="10"/>
        <v>9.1645527865672634</v>
      </c>
      <c r="L33" s="18">
        <f t="shared" si="11"/>
        <v>60</v>
      </c>
      <c r="M33" s="18">
        <f t="shared" si="12"/>
        <v>180</v>
      </c>
    </row>
    <row r="34" spans="1:13" ht="21.75" customHeight="1" x14ac:dyDescent="0.2">
      <c r="A34" s="29">
        <v>31</v>
      </c>
      <c r="B34" s="20" t="s">
        <v>41</v>
      </c>
      <c r="C34" s="20" t="s">
        <v>134</v>
      </c>
      <c r="D34" s="21" t="s">
        <v>66</v>
      </c>
      <c r="E34" s="24">
        <v>5</v>
      </c>
      <c r="F34" s="23">
        <v>55</v>
      </c>
      <c r="G34" s="15">
        <v>59.35</v>
      </c>
      <c r="H34" s="15">
        <v>55.82</v>
      </c>
      <c r="I34" s="19">
        <f t="shared" si="4"/>
        <v>55</v>
      </c>
      <c r="J34" s="16">
        <f t="shared" si="9"/>
        <v>3.1300878581918443</v>
      </c>
      <c r="K34" s="16">
        <f t="shared" si="10"/>
        <v>5.6910688330760806</v>
      </c>
      <c r="L34" s="18">
        <f t="shared" si="11"/>
        <v>55</v>
      </c>
      <c r="M34" s="18">
        <f t="shared" si="12"/>
        <v>275</v>
      </c>
    </row>
    <row r="35" spans="1:13" ht="21.75" customHeight="1" x14ac:dyDescent="0.2">
      <c r="A35" s="29">
        <v>32</v>
      </c>
      <c r="B35" s="20" t="s">
        <v>42</v>
      </c>
      <c r="C35" s="20" t="s">
        <v>135</v>
      </c>
      <c r="D35" s="21" t="s">
        <v>66</v>
      </c>
      <c r="E35" s="24">
        <v>3</v>
      </c>
      <c r="F35" s="23">
        <v>64</v>
      </c>
      <c r="G35" s="15">
        <v>64.75</v>
      </c>
      <c r="H35" s="15">
        <v>66.64</v>
      </c>
      <c r="I35" s="19">
        <f t="shared" si="4"/>
        <v>64</v>
      </c>
      <c r="J35" s="16">
        <f t="shared" si="9"/>
        <v>1.9406313405693523</v>
      </c>
      <c r="K35" s="16">
        <f t="shared" si="10"/>
        <v>3.0322364696396131</v>
      </c>
      <c r="L35" s="18">
        <f t="shared" si="11"/>
        <v>64</v>
      </c>
      <c r="M35" s="18">
        <f t="shared" si="12"/>
        <v>192</v>
      </c>
    </row>
    <row r="36" spans="1:13" ht="23.25" customHeight="1" x14ac:dyDescent="0.2">
      <c r="A36" s="29">
        <v>33</v>
      </c>
      <c r="B36" s="20" t="s">
        <v>43</v>
      </c>
      <c r="C36" s="20" t="s">
        <v>136</v>
      </c>
      <c r="D36" s="21" t="s">
        <v>66</v>
      </c>
      <c r="E36" s="24">
        <v>5</v>
      </c>
      <c r="F36" s="23">
        <v>90</v>
      </c>
      <c r="G36" s="14">
        <v>95.4</v>
      </c>
      <c r="H36" s="15">
        <v>92.07</v>
      </c>
      <c r="I36" s="19">
        <f t="shared" si="4"/>
        <v>90</v>
      </c>
      <c r="J36" s="16">
        <f t="shared" si="9"/>
        <v>4.0893092326210816</v>
      </c>
      <c r="K36" s="16">
        <f t="shared" si="10"/>
        <v>4.5436769251345348</v>
      </c>
      <c r="L36" s="18">
        <f t="shared" si="11"/>
        <v>90</v>
      </c>
      <c r="M36" s="18">
        <f t="shared" si="12"/>
        <v>450</v>
      </c>
    </row>
    <row r="37" spans="1:13" ht="20.25" customHeight="1" x14ac:dyDescent="0.2">
      <c r="A37" s="29">
        <v>34</v>
      </c>
      <c r="B37" s="20" t="s">
        <v>44</v>
      </c>
      <c r="C37" s="20" t="s">
        <v>183</v>
      </c>
      <c r="D37" s="21" t="s">
        <v>66</v>
      </c>
      <c r="E37" s="24">
        <v>5</v>
      </c>
      <c r="F37" s="23">
        <v>50</v>
      </c>
      <c r="G37" s="14">
        <v>50.9</v>
      </c>
      <c r="H37" s="15">
        <v>53.95</v>
      </c>
      <c r="I37" s="19">
        <f t="shared" si="4"/>
        <v>50</v>
      </c>
      <c r="J37" s="16">
        <f t="shared" si="9"/>
        <v>2.8646553021262453</v>
      </c>
      <c r="K37" s="16">
        <f t="shared" si="10"/>
        <v>5.7293106042524906</v>
      </c>
      <c r="L37" s="18">
        <f t="shared" si="11"/>
        <v>50</v>
      </c>
      <c r="M37" s="18">
        <f t="shared" si="12"/>
        <v>250</v>
      </c>
    </row>
    <row r="38" spans="1:13" ht="21.75" customHeight="1" x14ac:dyDescent="0.2">
      <c r="A38" s="29">
        <v>35</v>
      </c>
      <c r="B38" s="20" t="s">
        <v>71</v>
      </c>
      <c r="C38" s="20" t="s">
        <v>189</v>
      </c>
      <c r="D38" s="21" t="s">
        <v>66</v>
      </c>
      <c r="E38" s="24">
        <v>5</v>
      </c>
      <c r="F38" s="23">
        <v>148</v>
      </c>
      <c r="G38" s="14">
        <v>148.75</v>
      </c>
      <c r="H38" s="15">
        <v>152.84</v>
      </c>
      <c r="I38" s="19">
        <f t="shared" si="4"/>
        <v>148</v>
      </c>
      <c r="J38" s="16">
        <f t="shared" si="9"/>
        <v>3.4632427001294634</v>
      </c>
      <c r="K38" s="16">
        <f t="shared" si="10"/>
        <v>2.3400288514388268</v>
      </c>
      <c r="L38" s="18">
        <f t="shared" si="11"/>
        <v>148</v>
      </c>
      <c r="M38" s="18">
        <f t="shared" si="12"/>
        <v>740</v>
      </c>
    </row>
    <row r="39" spans="1:13" ht="21.75" customHeight="1" x14ac:dyDescent="0.2">
      <c r="A39" s="29">
        <v>36</v>
      </c>
      <c r="B39" s="20" t="s">
        <v>51</v>
      </c>
      <c r="C39" s="20" t="s">
        <v>144</v>
      </c>
      <c r="D39" s="21" t="s">
        <v>66</v>
      </c>
      <c r="E39" s="20">
        <v>4</v>
      </c>
      <c r="F39" s="23">
        <v>352</v>
      </c>
      <c r="G39" s="14">
        <v>353.5</v>
      </c>
      <c r="H39" s="15">
        <v>360</v>
      </c>
      <c r="I39" s="19">
        <f t="shared" si="4"/>
        <v>352</v>
      </c>
      <c r="J39" s="16">
        <f t="shared" si="9"/>
        <v>5.7554322166106688</v>
      </c>
      <c r="K39" s="16">
        <f t="shared" si="10"/>
        <v>1.6350659706280308</v>
      </c>
      <c r="L39" s="18">
        <f t="shared" si="11"/>
        <v>352</v>
      </c>
      <c r="M39" s="18">
        <f t="shared" si="12"/>
        <v>1408</v>
      </c>
    </row>
    <row r="40" spans="1:13" ht="21.75" customHeight="1" x14ac:dyDescent="0.2">
      <c r="A40" s="29">
        <v>37</v>
      </c>
      <c r="B40" s="20" t="s">
        <v>53</v>
      </c>
      <c r="C40" s="20" t="s">
        <v>146</v>
      </c>
      <c r="D40" s="21" t="s">
        <v>66</v>
      </c>
      <c r="E40" s="20">
        <v>3</v>
      </c>
      <c r="F40" s="23">
        <v>250</v>
      </c>
      <c r="G40" s="14">
        <v>253</v>
      </c>
      <c r="H40" s="15">
        <v>264.83</v>
      </c>
      <c r="I40" s="19">
        <f t="shared" si="4"/>
        <v>250</v>
      </c>
      <c r="J40" s="16">
        <f t="shared" si="9"/>
        <v>10.698806008148749</v>
      </c>
      <c r="K40" s="16">
        <f t="shared" si="10"/>
        <v>4.2795224032594996</v>
      </c>
      <c r="L40" s="18">
        <f t="shared" si="11"/>
        <v>250</v>
      </c>
      <c r="M40" s="18">
        <f t="shared" si="12"/>
        <v>750</v>
      </c>
    </row>
    <row r="41" spans="1:13" ht="25.5" customHeight="1" x14ac:dyDescent="0.2">
      <c r="A41" s="29">
        <v>38</v>
      </c>
      <c r="B41" s="20" t="s">
        <v>93</v>
      </c>
      <c r="C41" s="20" t="s">
        <v>147</v>
      </c>
      <c r="D41" s="21" t="s">
        <v>66</v>
      </c>
      <c r="E41" s="20">
        <v>7</v>
      </c>
      <c r="F41" s="23">
        <v>200</v>
      </c>
      <c r="G41" s="14">
        <v>205</v>
      </c>
      <c r="H41" s="15">
        <v>230.06</v>
      </c>
      <c r="I41" s="19">
        <f t="shared" si="4"/>
        <v>200</v>
      </c>
      <c r="J41" s="16">
        <f t="shared" si="9"/>
        <v>21.547663446415719</v>
      </c>
      <c r="K41" s="16">
        <f t="shared" si="10"/>
        <v>10.773831723207859</v>
      </c>
      <c r="L41" s="18">
        <f t="shared" si="11"/>
        <v>200</v>
      </c>
      <c r="M41" s="18">
        <f t="shared" si="12"/>
        <v>1400</v>
      </c>
    </row>
    <row r="42" spans="1:13" ht="21.75" customHeight="1" x14ac:dyDescent="0.2">
      <c r="A42" s="29">
        <v>39</v>
      </c>
      <c r="B42" s="20" t="s">
        <v>165</v>
      </c>
      <c r="C42" s="20" t="s">
        <v>150</v>
      </c>
      <c r="D42" s="21" t="s">
        <v>66</v>
      </c>
      <c r="E42" s="24">
        <v>0.4</v>
      </c>
      <c r="F42" s="23">
        <v>1200</v>
      </c>
      <c r="G42" s="14">
        <v>1250</v>
      </c>
      <c r="H42" s="15">
        <v>1213.5999999999999</v>
      </c>
      <c r="I42" s="19">
        <f t="shared" si="4"/>
        <v>1200</v>
      </c>
      <c r="J42" s="16">
        <f t="shared" si="9"/>
        <v>36.63986899539897</v>
      </c>
      <c r="K42" s="16">
        <f t="shared" si="10"/>
        <v>3.0533224162832475</v>
      </c>
      <c r="L42" s="18">
        <f t="shared" si="11"/>
        <v>1200</v>
      </c>
      <c r="M42" s="18">
        <f t="shared" si="12"/>
        <v>480</v>
      </c>
    </row>
    <row r="43" spans="1:13" ht="21.75" customHeight="1" x14ac:dyDescent="0.2">
      <c r="A43" s="29">
        <v>40</v>
      </c>
      <c r="B43" s="20" t="s">
        <v>56</v>
      </c>
      <c r="C43" s="20" t="s">
        <v>151</v>
      </c>
      <c r="D43" s="21" t="s">
        <v>66</v>
      </c>
      <c r="E43" s="20">
        <v>3</v>
      </c>
      <c r="F43" s="23">
        <v>300</v>
      </c>
      <c r="G43" s="14">
        <v>368.6</v>
      </c>
      <c r="H43" s="15">
        <v>325</v>
      </c>
      <c r="I43" s="19">
        <f t="shared" ref="I43:I50" si="13">F43</f>
        <v>300</v>
      </c>
      <c r="J43" s="16">
        <f t="shared" si="9"/>
        <v>51.628286820308119</v>
      </c>
      <c r="K43" s="16">
        <f t="shared" si="10"/>
        <v>17.209428940102704</v>
      </c>
      <c r="L43" s="18">
        <f t="shared" si="11"/>
        <v>300</v>
      </c>
      <c r="M43" s="18">
        <f t="shared" si="12"/>
        <v>900</v>
      </c>
    </row>
    <row r="44" spans="1:13" ht="21.75" customHeight="1" x14ac:dyDescent="0.2">
      <c r="A44" s="29">
        <v>41</v>
      </c>
      <c r="B44" s="20" t="s">
        <v>57</v>
      </c>
      <c r="C44" s="20" t="s">
        <v>152</v>
      </c>
      <c r="D44" s="21" t="s">
        <v>66</v>
      </c>
      <c r="E44" s="20">
        <v>0.4</v>
      </c>
      <c r="F44" s="23">
        <v>1800</v>
      </c>
      <c r="G44" s="14">
        <v>1830</v>
      </c>
      <c r="H44" s="15">
        <v>1812.5</v>
      </c>
      <c r="I44" s="19">
        <f t="shared" si="13"/>
        <v>1800</v>
      </c>
      <c r="J44" s="16">
        <f t="shared" si="9"/>
        <v>22.980970388562795</v>
      </c>
      <c r="K44" s="16">
        <f t="shared" si="10"/>
        <v>1.2767205771423775</v>
      </c>
      <c r="L44" s="18">
        <f t="shared" si="11"/>
        <v>1800</v>
      </c>
      <c r="M44" s="18">
        <f t="shared" si="12"/>
        <v>720</v>
      </c>
    </row>
    <row r="45" spans="1:13" ht="21.75" customHeight="1" x14ac:dyDescent="0.2">
      <c r="A45" s="29">
        <v>42</v>
      </c>
      <c r="B45" s="20" t="s">
        <v>58</v>
      </c>
      <c r="C45" s="20" t="s">
        <v>153</v>
      </c>
      <c r="D45" s="21" t="s">
        <v>69</v>
      </c>
      <c r="E45" s="20">
        <v>5</v>
      </c>
      <c r="F45" s="23">
        <v>148</v>
      </c>
      <c r="G45" s="14">
        <v>150</v>
      </c>
      <c r="H45" s="15">
        <v>154.35</v>
      </c>
      <c r="I45" s="19">
        <f t="shared" si="13"/>
        <v>148</v>
      </c>
      <c r="J45" s="16">
        <f t="shared" si="9"/>
        <v>4.7075736850313836</v>
      </c>
      <c r="K45" s="16">
        <f t="shared" si="10"/>
        <v>3.1807930304266105</v>
      </c>
      <c r="L45" s="18">
        <f t="shared" si="11"/>
        <v>148</v>
      </c>
      <c r="M45" s="18">
        <f t="shared" si="12"/>
        <v>740</v>
      </c>
    </row>
    <row r="46" spans="1:13" ht="21.75" customHeight="1" x14ac:dyDescent="0.2">
      <c r="A46" s="29">
        <v>43</v>
      </c>
      <c r="B46" s="20" t="s">
        <v>59</v>
      </c>
      <c r="C46" s="20" t="s">
        <v>154</v>
      </c>
      <c r="D46" s="21" t="s">
        <v>67</v>
      </c>
      <c r="E46" s="20">
        <v>240</v>
      </c>
      <c r="F46" s="23">
        <v>13</v>
      </c>
      <c r="G46" s="14">
        <v>15</v>
      </c>
      <c r="H46" s="15">
        <v>16</v>
      </c>
      <c r="I46" s="19">
        <f t="shared" si="13"/>
        <v>13</v>
      </c>
      <c r="J46" s="16">
        <f t="shared" si="9"/>
        <v>2.5495097567963922</v>
      </c>
      <c r="K46" s="16">
        <f t="shared" si="10"/>
        <v>19.611613513818401</v>
      </c>
      <c r="L46" s="18">
        <f t="shared" si="11"/>
        <v>13</v>
      </c>
      <c r="M46" s="18">
        <f t="shared" si="12"/>
        <v>3120</v>
      </c>
    </row>
    <row r="47" spans="1:13" ht="21.75" customHeight="1" x14ac:dyDescent="0.2">
      <c r="A47" s="29">
        <v>44</v>
      </c>
      <c r="B47" s="20" t="s">
        <v>60</v>
      </c>
      <c r="C47" s="20" t="s">
        <v>155</v>
      </c>
      <c r="D47" s="21" t="s">
        <v>66</v>
      </c>
      <c r="E47" s="20">
        <v>7</v>
      </c>
      <c r="F47" s="23">
        <v>16</v>
      </c>
      <c r="G47" s="14">
        <v>16.8</v>
      </c>
      <c r="H47" s="15">
        <v>17.64</v>
      </c>
      <c r="I47" s="19">
        <f t="shared" si="13"/>
        <v>16</v>
      </c>
      <c r="J47" s="16">
        <f t="shared" si="9"/>
        <v>1.2902712893031456</v>
      </c>
      <c r="K47" s="16">
        <f t="shared" si="10"/>
        <v>8.0641955581446609</v>
      </c>
      <c r="L47" s="18">
        <f t="shared" si="11"/>
        <v>16</v>
      </c>
      <c r="M47" s="18">
        <f t="shared" si="12"/>
        <v>112</v>
      </c>
    </row>
    <row r="48" spans="1:13" ht="21.75" customHeight="1" x14ac:dyDescent="0.2">
      <c r="A48" s="29">
        <v>45</v>
      </c>
      <c r="B48" s="20" t="s">
        <v>70</v>
      </c>
      <c r="C48" s="20" t="s">
        <v>156</v>
      </c>
      <c r="D48" s="21" t="s">
        <v>66</v>
      </c>
      <c r="E48" s="24">
        <v>26</v>
      </c>
      <c r="F48" s="23">
        <v>78</v>
      </c>
      <c r="G48" s="14">
        <v>81.900000000000006</v>
      </c>
      <c r="H48" s="15">
        <v>83</v>
      </c>
      <c r="I48" s="19">
        <f t="shared" si="13"/>
        <v>78</v>
      </c>
      <c r="J48" s="16">
        <f t="shared" si="9"/>
        <v>4.4838599442890743</v>
      </c>
      <c r="K48" s="16">
        <f t="shared" si="10"/>
        <v>5.7485383901141978</v>
      </c>
      <c r="L48" s="18">
        <f t="shared" si="11"/>
        <v>78</v>
      </c>
      <c r="M48" s="18">
        <f t="shared" si="12"/>
        <v>2028</v>
      </c>
    </row>
    <row r="49" spans="1:13" ht="21.75" customHeight="1" x14ac:dyDescent="0.2">
      <c r="A49" s="29">
        <v>46</v>
      </c>
      <c r="B49" s="20" t="s">
        <v>170</v>
      </c>
      <c r="C49" s="20" t="s">
        <v>157</v>
      </c>
      <c r="D49" s="21" t="s">
        <v>68</v>
      </c>
      <c r="E49" s="24">
        <v>8</v>
      </c>
      <c r="F49" s="23">
        <v>225</v>
      </c>
      <c r="G49" s="14">
        <v>230.4</v>
      </c>
      <c r="H49" s="15">
        <v>243.42</v>
      </c>
      <c r="I49" s="19">
        <f t="shared" si="13"/>
        <v>225</v>
      </c>
      <c r="J49" s="16">
        <f t="shared" si="9"/>
        <v>13.573068923423318</v>
      </c>
      <c r="K49" s="16">
        <f t="shared" si="10"/>
        <v>6.0324750770770299</v>
      </c>
      <c r="L49" s="18">
        <f t="shared" si="11"/>
        <v>225</v>
      </c>
      <c r="M49" s="18">
        <f t="shared" si="12"/>
        <v>1800</v>
      </c>
    </row>
    <row r="50" spans="1:13" ht="21.75" customHeight="1" x14ac:dyDescent="0.2">
      <c r="A50" s="29">
        <v>47</v>
      </c>
      <c r="B50" s="20" t="s">
        <v>171</v>
      </c>
      <c r="C50" s="20" t="s">
        <v>158</v>
      </c>
      <c r="D50" s="21" t="s">
        <v>66</v>
      </c>
      <c r="E50" s="20">
        <v>1</v>
      </c>
      <c r="F50" s="23">
        <v>365</v>
      </c>
      <c r="G50" s="14">
        <v>400</v>
      </c>
      <c r="H50" s="15">
        <v>420</v>
      </c>
      <c r="I50" s="19">
        <f t="shared" si="13"/>
        <v>365</v>
      </c>
      <c r="J50" s="16">
        <f t="shared" si="9"/>
        <v>46.097722286464439</v>
      </c>
      <c r="K50" s="16">
        <f t="shared" si="10"/>
        <v>12.629512955195738</v>
      </c>
      <c r="L50" s="18">
        <f t="shared" si="11"/>
        <v>365</v>
      </c>
      <c r="M50" s="18">
        <f t="shared" si="12"/>
        <v>365</v>
      </c>
    </row>
    <row r="51" spans="1:13" ht="21.75" customHeight="1" x14ac:dyDescent="0.2">
      <c r="A51" s="32" t="s">
        <v>87</v>
      </c>
      <c r="B51" s="32"/>
      <c r="C51" s="32"/>
      <c r="D51" s="32"/>
      <c r="E51" s="32"/>
      <c r="F51" s="23">
        <f t="shared" ref="F51:M51" si="14">SUM(F4:F50)</f>
        <v>16980</v>
      </c>
      <c r="G51" s="23">
        <f t="shared" si="14"/>
        <v>17689.3</v>
      </c>
      <c r="H51" s="23">
        <f t="shared" si="14"/>
        <v>17819.679999999993</v>
      </c>
      <c r="I51" s="23">
        <f t="shared" si="14"/>
        <v>16980</v>
      </c>
      <c r="J51" s="23"/>
      <c r="K51" s="23"/>
      <c r="L51" s="23">
        <f t="shared" si="14"/>
        <v>16980</v>
      </c>
      <c r="M51" s="23">
        <f t="shared" si="14"/>
        <v>110060</v>
      </c>
    </row>
    <row r="52" spans="1:13" s="2" customFormat="1" ht="64.5" customHeight="1" x14ac:dyDescent="0.25">
      <c r="A52" s="50" t="s">
        <v>179</v>
      </c>
      <c r="B52" s="50"/>
      <c r="C52" s="50"/>
      <c r="D52" s="50"/>
      <c r="E52" s="50"/>
      <c r="F52" s="50"/>
      <c r="G52" s="50"/>
      <c r="H52" s="50"/>
      <c r="I52" s="30">
        <f>M51</f>
        <v>110060</v>
      </c>
      <c r="J52" s="30"/>
      <c r="K52" s="31" t="s">
        <v>11</v>
      </c>
      <c r="L52" s="31"/>
      <c r="M52" s="8"/>
    </row>
    <row r="53" spans="1:13" s="4" customFormat="1" ht="24" customHeight="1" x14ac:dyDescent="0.25">
      <c r="A53" s="38" t="s">
        <v>185</v>
      </c>
      <c r="B53" s="38"/>
      <c r="C53" s="28"/>
      <c r="E53" s="7"/>
      <c r="F53" s="7"/>
      <c r="G53" s="38"/>
      <c r="H53" s="38"/>
      <c r="I53" s="38"/>
      <c r="J53" s="7"/>
      <c r="K53" s="7"/>
      <c r="L53" s="9"/>
      <c r="M53" s="7"/>
    </row>
    <row r="54" spans="1:13" s="3" customFormat="1" ht="30" customHeight="1" x14ac:dyDescent="0.25">
      <c r="A54" s="36" t="s">
        <v>13</v>
      </c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</row>
    <row r="55" spans="1:13" x14ac:dyDescent="0.25">
      <c r="A55" s="10"/>
      <c r="B55" s="10"/>
      <c r="C55" s="10"/>
      <c r="D55" s="22"/>
    </row>
    <row r="58" spans="1:13" x14ac:dyDescent="0.25"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</row>
    <row r="59" spans="1:13" x14ac:dyDescent="0.25"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</row>
    <row r="60" spans="1:13" x14ac:dyDescent="0.25"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</row>
    <row r="61" spans="1:13" x14ac:dyDescent="0.25"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</row>
    <row r="62" spans="1:13" x14ac:dyDescent="0.25"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</row>
    <row r="63" spans="1:13" x14ac:dyDescent="0.25"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</row>
    <row r="64" spans="1:13" x14ac:dyDescent="0.25"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</row>
  </sheetData>
  <autoFilter ref="A3:M54">
    <filterColumn colId="11" showButton="0"/>
  </autoFilter>
  <mergeCells count="18">
    <mergeCell ref="A1:M1"/>
    <mergeCell ref="A2:A3"/>
    <mergeCell ref="B2:B3"/>
    <mergeCell ref="C2:C3"/>
    <mergeCell ref="D2:D3"/>
    <mergeCell ref="E2:E3"/>
    <mergeCell ref="F2:H2"/>
    <mergeCell ref="I2:K2"/>
    <mergeCell ref="L2:M2"/>
    <mergeCell ref="L3:M3"/>
    <mergeCell ref="A54:M54"/>
    <mergeCell ref="B58:M64"/>
    <mergeCell ref="A51:E51"/>
    <mergeCell ref="A52:H52"/>
    <mergeCell ref="I52:J52"/>
    <mergeCell ref="K52:L52"/>
    <mergeCell ref="A53:B53"/>
    <mergeCell ref="G53:I53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НМЦК общее</vt:lpstr>
      <vt:lpstr>1 контракт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</cp:lastModifiedBy>
  <cp:lastPrinted>2026-04-06T12:25:05Z</cp:lastPrinted>
  <dcterms:created xsi:type="dcterms:W3CDTF">2014-01-15T18:15:09Z</dcterms:created>
  <dcterms:modified xsi:type="dcterms:W3CDTF">2026-04-09T11:04:19Z</dcterms:modified>
</cp:coreProperties>
</file>