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28800" windowHeight="1227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Лист1!$A$1:$N$29</definedName>
  </definedNames>
  <calcPr calcId="145621"/>
</workbook>
</file>

<file path=xl/calcChain.xml><?xml version="1.0" encoding="utf-8"?>
<calcChain xmlns="http://schemas.openxmlformats.org/spreadsheetml/2006/main">
  <c r="F14" i="1" l="1"/>
  <c r="G14" i="1"/>
  <c r="E14" i="1"/>
  <c r="K13" i="1" l="1"/>
  <c r="L13" i="1" s="1"/>
  <c r="M13" i="1" s="1"/>
  <c r="N13" i="1" s="1"/>
  <c r="H13" i="1"/>
  <c r="I13" i="1" s="1"/>
  <c r="J13" i="1" s="1"/>
  <c r="K12" i="1"/>
  <c r="L12" i="1" s="1"/>
  <c r="M12" i="1" s="1"/>
  <c r="N12" i="1" s="1"/>
  <c r="H12" i="1"/>
  <c r="I12" i="1" s="1"/>
  <c r="J12" i="1" s="1"/>
  <c r="K11" i="1"/>
  <c r="L11" i="1" s="1"/>
  <c r="M11" i="1" s="1"/>
  <c r="N11" i="1" s="1"/>
  <c r="H11" i="1"/>
  <c r="I11" i="1" s="1"/>
  <c r="J11" i="1" s="1"/>
  <c r="K10" i="1"/>
  <c r="L10" i="1" s="1"/>
  <c r="M10" i="1" s="1"/>
  <c r="N10" i="1" s="1"/>
  <c r="H10" i="1"/>
  <c r="I10" i="1" s="1"/>
  <c r="J10" i="1" s="1"/>
  <c r="K9" i="1"/>
  <c r="L9" i="1" s="1"/>
  <c r="M9" i="1" s="1"/>
  <c r="N9" i="1" s="1"/>
  <c r="H9" i="1"/>
  <c r="I9" i="1" s="1"/>
  <c r="J9" i="1" s="1"/>
  <c r="K8" i="1"/>
  <c r="L8" i="1" s="1"/>
  <c r="M8" i="1" s="1"/>
  <c r="N8" i="1" s="1"/>
  <c r="H8" i="1"/>
  <c r="I8" i="1" s="1"/>
  <c r="J8" i="1" s="1"/>
  <c r="K7" i="1"/>
  <c r="L7" i="1" s="1"/>
  <c r="M7" i="1" s="1"/>
  <c r="N7" i="1" s="1"/>
  <c r="H7" i="1"/>
  <c r="I7" i="1" s="1"/>
  <c r="J7" i="1" s="1"/>
  <c r="K6" i="1"/>
  <c r="L6" i="1" s="1"/>
  <c r="M6" i="1" s="1"/>
  <c r="N6" i="1" s="1"/>
  <c r="H6" i="1"/>
  <c r="I6" i="1" s="1"/>
  <c r="J6" i="1" s="1"/>
  <c r="K5" i="1" l="1"/>
  <c r="L5" i="1" s="1"/>
  <c r="M5" i="1" s="1"/>
  <c r="N5" i="1" s="1"/>
  <c r="H5" i="1"/>
  <c r="I5" i="1" s="1"/>
  <c r="J5" i="1" s="1"/>
  <c r="N14" i="1" l="1"/>
</calcChain>
</file>

<file path=xl/sharedStrings.xml><?xml version="1.0" encoding="utf-8"?>
<sst xmlns="http://schemas.openxmlformats.org/spreadsheetml/2006/main" count="50" uniqueCount="40">
  <si>
    <t>Наименование предмета контракта</t>
  </si>
  <si>
    <t>Ед. изм</t>
  </si>
  <si>
    <t>Кол-во</t>
  </si>
  <si>
    <t>Коммерческие предложения (руб./ед.изм.)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</si>
  <si>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</si>
  <si>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</si>
  <si>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</si>
  <si>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(вверх) до сотых долей после запятой (руб.)</t>
  </si>
  <si>
    <t>ФКУЗ МСЧ-69 ФСИН России</t>
  </si>
  <si>
    <t>Однородность совокупности значений выявленных цен, используемых в расчете НМЦК</t>
  </si>
  <si>
    <t>НМЦК  контракта с учетом округления цены за единицу (руб.)</t>
  </si>
  <si>
    <t>НМЦК, определяемая методом сопоставимых рыночных цен (анализа рынка)*</t>
  </si>
  <si>
    <t>№ п/п</t>
  </si>
  <si>
    <t>Согласовано:</t>
  </si>
  <si>
    <t>Расчет Н(М)ЦК произвел:</t>
  </si>
  <si>
    <t>Итого средняя цена:</t>
  </si>
  <si>
    <t>Расчет НМЦК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</si>
  <si>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Проанализировав результаты, считаю, что экономически целесообразно произвести закупку на сумму ____________________ рублей с учетом стоимости товара, стоимости тары и упаковки, транспортных расходов, расходов на страхование, уплату таможенных пошлин, налогов, сборов и других обязательных платежей, взимаемых с Поставщика в связи с исполнением обязательств, у потенциального Поставщика /Участника закупочной сессии ______________________________________________. </t>
  </si>
  <si>
    <t>ИТОГО</t>
  </si>
  <si>
    <t xml:space="preserve">Поставщик №1                   </t>
  </si>
  <si>
    <t xml:space="preserve">Поставщик №2                  </t>
  </si>
  <si>
    <t xml:space="preserve">Поставщик №3            </t>
  </si>
  <si>
    <r>
      <t xml:space="preserve">коэффициент вариации цен V (%)           </t>
    </r>
    <r>
      <rPr>
        <i/>
        <sz val="11"/>
        <color indexed="8"/>
        <rFont val="XO Thames"/>
        <family val="1"/>
        <charset val="204"/>
      </rPr>
      <t xml:space="preserve">         (не должен превышать 33%)</t>
    </r>
  </si>
  <si>
    <t>к  контракту  №___ от «___»____________2026г.</t>
  </si>
  <si>
    <t>уп</t>
  </si>
  <si>
    <t>Справка по определению минимальной цены на поставку лекарственных препаратов для нужд филиалов ФКУЗ МСЧ-69 ФСИН России
«___» _______________ 2026 г.</t>
  </si>
  <si>
    <t>Старший инспектор -провизор аптеки филиала "МЧ-3"</t>
  </si>
  <si>
    <t>М.Ю.Нилова</t>
  </si>
  <si>
    <t xml:space="preserve"> В целях совершенствования методологии определения цены контракта, заключаемого с единственным Поставщиком, в соответствии с распоряжением Правительства РФ от 28.04.2018 №824-р "О создании единого агрегатора торговли" проведена закупочная сессия № 1001137351221000________ от ________________2026г. Закупочная сессия состоялась/не состоялась - подано ______ /не подано предложений на закупку.</t>
  </si>
  <si>
    <t>Ихтиол Мазь 10 % туба 25 г</t>
  </si>
  <si>
    <t>Маркаин Спинал Хэви р-р д/ин. 5мг/мл амп. 4мл №5</t>
  </si>
  <si>
    <t>Дроперидол раствор для в/в и в/м введ. амп. 2,5мг/мл 2мл № 5</t>
  </si>
  <si>
    <t>Налоксон раствор для инъекций 0,4мг/мл 1мл № 10</t>
  </si>
  <si>
    <t>Повидон-йод раствор для местного и наружного применения фл. 10% 120мл</t>
  </si>
  <si>
    <t>Салициловая мазь для наружного применения 2% 25г</t>
  </si>
  <si>
    <t>Тирозол таблетки п/о плен. 10мг № 50</t>
  </si>
  <si>
    <t>Троксерутин врамед капсулы 300мг № 50</t>
  </si>
  <si>
    <t>Средство дезинфицирующее раствор Хлоргексидина биглюконат фл. 0,05% 100мл</t>
  </si>
  <si>
    <t>Зам. главного  бухгалтера</t>
  </si>
  <si>
    <t>Е.В.Азарова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</si>
</sst>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XO Thames"/>
      <family val="1"/>
      <charset val="204"/>
    </font>
    <font>
      <sz val="11"/>
      <color theme="1"/>
      <name val="XO Thames"/>
      <family val="1"/>
      <charset val="204"/>
    </font>
    <font>
      <sz val="11"/>
      <color indexed="8"/>
      <name val="XO Thames"/>
      <family val="1"/>
      <charset val="204"/>
    </font>
    <font>
      <sz val="11"/>
      <name val="XO Thames"/>
      <family val="1"/>
      <charset val="204"/>
    </font>
    <font>
      <b/>
      <sz val="11"/>
      <color indexed="8"/>
      <name val="XO Thames"/>
      <family val="1"/>
      <charset val="204"/>
    </font>
    <font>
      <i/>
      <sz val="11"/>
      <color indexed="8"/>
      <name val="XO Thames"/>
      <family val="1"/>
      <charset val="204"/>
    </font>
    <font>
      <sz val="11"/>
      <color rgb="FF000000"/>
      <name val="XO Thames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0" fontId="5" fillId="0" borderId="0" xfId="0" applyFont="1" applyFill="1" applyAlignment="1" applyProtection="1">
      <alignment vertical="center"/>
      <protection locked="0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2" fillId="0" borderId="0" xfId="0" applyFont="1"/>
    <xf numFmtId="0" fontId="12" fillId="0" borderId="0" xfId="0" applyFont="1" applyAlignment="1">
      <alignment horizontal="left" vertical="center" wrapText="1"/>
    </xf>
    <xf numFmtId="0" fontId="13" fillId="0" borderId="0" xfId="0" applyFont="1" applyFill="1" applyAlignment="1" applyProtection="1">
      <alignment horizontal="center" vertical="center" wrapText="1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center" wrapText="1"/>
    </xf>
    <xf numFmtId="0" fontId="13" fillId="0" borderId="0" xfId="0" applyFont="1"/>
    <xf numFmtId="0" fontId="13" fillId="0" borderId="0" xfId="0" applyFont="1" applyAlignment="1"/>
    <xf numFmtId="0" fontId="13" fillId="0" borderId="0" xfId="0" applyFont="1" applyAlignment="1">
      <alignment horizontal="center" vertical="top"/>
    </xf>
    <xf numFmtId="0" fontId="15" fillId="0" borderId="0" xfId="0" applyFont="1" applyAlignment="1">
      <alignment horizontal="left"/>
    </xf>
    <xf numFmtId="0" fontId="13" fillId="0" borderId="1" xfId="0" applyFont="1" applyBorder="1" applyAlignment="1"/>
    <xf numFmtId="0" fontId="13" fillId="0" borderId="0" xfId="0" applyFont="1" applyAlignment="1" applyProtection="1">
      <alignment horizontal="center" wrapText="1"/>
      <protection locked="0"/>
    </xf>
    <xf numFmtId="0" fontId="13" fillId="0" borderId="0" xfId="0" applyFont="1" applyAlignment="1">
      <alignment wrapText="1"/>
    </xf>
    <xf numFmtId="0" fontId="13" fillId="0" borderId="0" xfId="0" applyFont="1" applyAlignment="1">
      <alignment vertical="top"/>
    </xf>
    <xf numFmtId="0" fontId="13" fillId="0" borderId="0" xfId="0" applyFont="1" applyBorder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3" fillId="0" borderId="0" xfId="0" applyFont="1" applyBorder="1"/>
    <xf numFmtId="0" fontId="13" fillId="0" borderId="1" xfId="0" applyFont="1" applyBorder="1" applyAlignment="1" applyProtection="1">
      <alignment horizontal="center" wrapText="1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2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164" fontId="13" fillId="0" borderId="2" xfId="1" applyFont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164" fontId="15" fillId="0" borderId="2" xfId="1" applyFont="1" applyBorder="1" applyAlignment="1">
      <alignment horizontal="left" vertical="center" wrapText="1"/>
    </xf>
    <xf numFmtId="164" fontId="15" fillId="0" borderId="0" xfId="1" applyFont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0" xfId="0" applyFont="1" applyBorder="1" applyAlignment="1" applyProtection="1">
      <alignment horizontal="center" vertical="center" wrapText="1"/>
      <protection locked="0"/>
    </xf>
    <xf numFmtId="2" fontId="13" fillId="0" borderId="4" xfId="0" applyNumberFormat="1" applyFont="1" applyBorder="1" applyAlignment="1">
      <alignment horizontal="left" vertical="center" wrapText="1"/>
    </xf>
    <xf numFmtId="2" fontId="13" fillId="0" borderId="4" xfId="0" applyNumberFormat="1" applyFont="1" applyFill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1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vertical="center"/>
    </xf>
    <xf numFmtId="2" fontId="13" fillId="0" borderId="4" xfId="0" applyNumberFormat="1" applyFont="1" applyFill="1" applyBorder="1" applyAlignment="1">
      <alignment horizontal="center" vertical="center" wrapText="1"/>
    </xf>
    <xf numFmtId="2" fontId="14" fillId="0" borderId="4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4" fillId="2" borderId="0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164" fontId="13" fillId="0" borderId="2" xfId="1" applyNumberFormat="1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2" fontId="13" fillId="0" borderId="2" xfId="0" applyNumberFormat="1" applyFont="1" applyFill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left" wrapText="1"/>
    </xf>
    <xf numFmtId="0" fontId="13" fillId="0" borderId="0" xfId="0" applyFont="1" applyBorder="1" applyAlignment="1" applyProtection="1">
      <alignment horizontal="left" vertical="top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7844</xdr:colOff>
      <xdr:row>3</xdr:row>
      <xdr:rowOff>1591235</xdr:rowOff>
    </xdr:from>
    <xdr:to>
      <xdr:col>9</xdr:col>
      <xdr:colOff>862853</xdr:colOff>
      <xdr:row>3</xdr:row>
      <xdr:rowOff>1943660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88991" y="2924735"/>
          <a:ext cx="855009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41462</xdr:colOff>
      <xdr:row>3</xdr:row>
      <xdr:rowOff>1495425</xdr:rowOff>
    </xdr:from>
    <xdr:to>
      <xdr:col>9</xdr:col>
      <xdr:colOff>19050</xdr:colOff>
      <xdr:row>3</xdr:row>
      <xdr:rowOff>1933575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347697" y="2828925"/>
          <a:ext cx="9525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313204</xdr:colOff>
      <xdr:row>3</xdr:row>
      <xdr:rowOff>1839446</xdr:rowOff>
    </xdr:from>
    <xdr:to>
      <xdr:col>10</xdr:col>
      <xdr:colOff>1799104</xdr:colOff>
      <xdr:row>3</xdr:row>
      <xdr:rowOff>2106146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468410" y="3172946"/>
          <a:ext cx="14859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410695</xdr:colOff>
      <xdr:row>3</xdr:row>
      <xdr:rowOff>1652307</xdr:rowOff>
    </xdr:from>
    <xdr:to>
      <xdr:col>10</xdr:col>
      <xdr:colOff>563095</xdr:colOff>
      <xdr:row>3</xdr:row>
      <xdr:rowOff>1880907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680636" y="2985807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abSelected="1" zoomScale="85" zoomScaleNormal="85" workbookViewId="0">
      <selection activeCell="K24" sqref="K24"/>
    </sheetView>
  </sheetViews>
  <sheetFormatPr defaultRowHeight="15" x14ac:dyDescent="0.25"/>
  <cols>
    <col min="1" max="1" width="5" style="5" customWidth="1"/>
    <col min="2" max="2" width="29.7109375" style="5" customWidth="1"/>
    <col min="3" max="3" width="7.28515625" style="5" customWidth="1"/>
    <col min="4" max="4" width="7.7109375" style="5" customWidth="1"/>
    <col min="5" max="5" width="12.140625" style="5" customWidth="1"/>
    <col min="6" max="6" width="12.28515625" style="5" customWidth="1"/>
    <col min="7" max="7" width="12.5703125" style="14" customWidth="1"/>
    <col min="8" max="8" width="10.85546875" style="5" customWidth="1"/>
    <col min="9" max="9" width="14.5703125" style="5" customWidth="1"/>
    <col min="10" max="10" width="13.140625" style="5" customWidth="1"/>
    <col min="11" max="11" width="27.7109375" style="5" customWidth="1"/>
    <col min="12" max="12" width="11" style="5" customWidth="1"/>
    <col min="13" max="13" width="11.85546875" style="5" customWidth="1"/>
    <col min="14" max="14" width="16.140625" style="5" customWidth="1"/>
    <col min="15" max="16" width="9.140625" style="5"/>
    <col min="17" max="17" width="11.85546875" style="5" customWidth="1"/>
    <col min="18" max="18" width="13.85546875" style="5" customWidth="1"/>
    <col min="19" max="16384" width="9.140625" style="5"/>
  </cols>
  <sheetData>
    <row r="1" spans="1:16" ht="26.25" customHeight="1" x14ac:dyDescent="0.25">
      <c r="A1" s="25"/>
      <c r="B1" s="25"/>
      <c r="C1" s="25"/>
      <c r="D1" s="25"/>
      <c r="E1" s="25"/>
      <c r="F1" s="25"/>
      <c r="G1" s="24"/>
      <c r="H1" s="25"/>
      <c r="I1" s="25"/>
      <c r="J1" s="25"/>
      <c r="K1" s="72" t="s">
        <v>23</v>
      </c>
      <c r="L1" s="72"/>
      <c r="M1" s="72"/>
      <c r="N1" s="72"/>
      <c r="O1" s="25"/>
      <c r="P1" s="23"/>
    </row>
    <row r="2" spans="1:16" ht="39" customHeight="1" x14ac:dyDescent="0.25">
      <c r="A2" s="73" t="s">
        <v>25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25"/>
      <c r="P2" s="23"/>
    </row>
    <row r="3" spans="1:16" s="17" customFormat="1" ht="41.25" customHeight="1" x14ac:dyDescent="0.25">
      <c r="A3" s="74" t="s">
        <v>12</v>
      </c>
      <c r="B3" s="74" t="s">
        <v>0</v>
      </c>
      <c r="C3" s="76" t="s">
        <v>1</v>
      </c>
      <c r="D3" s="74" t="s">
        <v>2</v>
      </c>
      <c r="E3" s="78" t="s">
        <v>3</v>
      </c>
      <c r="F3" s="78"/>
      <c r="G3" s="78"/>
      <c r="H3" s="79" t="s">
        <v>9</v>
      </c>
      <c r="I3" s="79"/>
      <c r="J3" s="79"/>
      <c r="K3" s="78" t="s">
        <v>11</v>
      </c>
      <c r="L3" s="78"/>
      <c r="M3" s="78"/>
      <c r="N3" s="78"/>
      <c r="O3" s="41"/>
      <c r="P3" s="20"/>
    </row>
    <row r="4" spans="1:16" s="17" customFormat="1" ht="190.5" customHeight="1" x14ac:dyDescent="0.25">
      <c r="A4" s="75"/>
      <c r="B4" s="75"/>
      <c r="C4" s="77"/>
      <c r="D4" s="75"/>
      <c r="E4" s="42" t="s">
        <v>19</v>
      </c>
      <c r="F4" s="42" t="s">
        <v>20</v>
      </c>
      <c r="G4" s="42" t="s">
        <v>21</v>
      </c>
      <c r="H4" s="43" t="s">
        <v>4</v>
      </c>
      <c r="I4" s="43" t="s">
        <v>5</v>
      </c>
      <c r="J4" s="44" t="s">
        <v>22</v>
      </c>
      <c r="K4" s="43" t="s">
        <v>16</v>
      </c>
      <c r="L4" s="43" t="s">
        <v>6</v>
      </c>
      <c r="M4" s="43" t="s">
        <v>7</v>
      </c>
      <c r="N4" s="43" t="s">
        <v>10</v>
      </c>
      <c r="O4" s="41"/>
      <c r="P4" s="40"/>
    </row>
    <row r="5" spans="1:16" s="17" customFormat="1" ht="48.75" customHeight="1" x14ac:dyDescent="0.25">
      <c r="A5" s="57">
        <v>1</v>
      </c>
      <c r="B5" s="57" t="s">
        <v>31</v>
      </c>
      <c r="C5" s="58" t="s">
        <v>24</v>
      </c>
      <c r="D5" s="62">
        <v>3</v>
      </c>
      <c r="E5" s="63">
        <v>139.97999999999999</v>
      </c>
      <c r="F5" s="63">
        <v>199</v>
      </c>
      <c r="G5" s="63">
        <v>240</v>
      </c>
      <c r="H5" s="54">
        <f t="shared" ref="H5" si="0">AVERAGE(E5:G5)</f>
        <v>192.99333333333334</v>
      </c>
      <c r="I5" s="54">
        <f t="shared" ref="I5" si="1">SQRT(((SUM((POWER(H5-E5,2)),(POWER(H5-F5,2)),(POWER(H5-G5,2))))/(COLUMNS(E5:G5)-1)))</f>
        <v>50.279818350242017</v>
      </c>
      <c r="J5" s="55">
        <f t="shared" ref="J5" si="2">I5/H5*100</f>
        <v>26.05261927022109</v>
      </c>
      <c r="K5" s="54">
        <f t="shared" ref="K5" si="3">((D5/3)*(SUM(E5:G5)))</f>
        <v>578.98</v>
      </c>
      <c r="L5" s="54">
        <f t="shared" ref="L5" si="4">K5/D5</f>
        <v>192.99333333333334</v>
      </c>
      <c r="M5" s="54">
        <f t="shared" ref="M5" si="5">ROUND(L5,2)</f>
        <v>192.99</v>
      </c>
      <c r="N5" s="54">
        <f t="shared" ref="N5" si="6">M5*D5</f>
        <v>578.97</v>
      </c>
      <c r="O5" s="41"/>
      <c r="P5" s="59"/>
    </row>
    <row r="6" spans="1:16" s="17" customFormat="1" ht="48.75" customHeight="1" x14ac:dyDescent="0.25">
      <c r="A6" s="64">
        <v>2</v>
      </c>
      <c r="B6" s="64" t="s">
        <v>29</v>
      </c>
      <c r="C6" s="65" t="s">
        <v>24</v>
      </c>
      <c r="D6" s="62">
        <v>100</v>
      </c>
      <c r="E6" s="63">
        <v>45.2</v>
      </c>
      <c r="F6" s="63">
        <v>56</v>
      </c>
      <c r="G6" s="63">
        <v>78</v>
      </c>
      <c r="H6" s="54">
        <f t="shared" ref="H6:H13" si="7">AVERAGE(E6:G6)</f>
        <v>59.733333333333327</v>
      </c>
      <c r="I6" s="54">
        <f t="shared" ref="I6:I13" si="8">SQRT(((SUM((POWER(H6-E6,2)),(POWER(H6-F6,2)),(POWER(H6-G6,2))))/(COLUMNS(E6:G6)-1)))</f>
        <v>16.715661319054455</v>
      </c>
      <c r="J6" s="55">
        <f t="shared" ref="J6:J13" si="9">I6/H6*100</f>
        <v>27.98380801180992</v>
      </c>
      <c r="K6" s="54">
        <f t="shared" ref="K6:K13" si="10">((D6/3)*(SUM(E6:G6)))</f>
        <v>5973.333333333333</v>
      </c>
      <c r="L6" s="54">
        <f t="shared" ref="L6:L13" si="11">K6/D6</f>
        <v>59.733333333333327</v>
      </c>
      <c r="M6" s="54">
        <f t="shared" ref="M6:M13" si="12">ROUND(L6,2)</f>
        <v>59.73</v>
      </c>
      <c r="N6" s="54">
        <f t="shared" ref="N6:N13" si="13">M6*D6</f>
        <v>5973</v>
      </c>
      <c r="O6" s="41"/>
      <c r="P6" s="66"/>
    </row>
    <row r="7" spans="1:16" s="17" customFormat="1" ht="48.75" customHeight="1" x14ac:dyDescent="0.25">
      <c r="A7" s="64">
        <v>3</v>
      </c>
      <c r="B7" s="64" t="s">
        <v>30</v>
      </c>
      <c r="C7" s="65" t="s">
        <v>24</v>
      </c>
      <c r="D7" s="62">
        <v>10</v>
      </c>
      <c r="E7" s="63">
        <v>916.98</v>
      </c>
      <c r="F7" s="63">
        <v>966</v>
      </c>
      <c r="G7" s="63">
        <v>1043</v>
      </c>
      <c r="H7" s="54">
        <f t="shared" si="7"/>
        <v>975.32666666666671</v>
      </c>
      <c r="I7" s="54">
        <f t="shared" si="8"/>
        <v>63.525586446197664</v>
      </c>
      <c r="J7" s="55">
        <f t="shared" si="9"/>
        <v>6.5132625424163173</v>
      </c>
      <c r="K7" s="54">
        <f t="shared" si="10"/>
        <v>9753.2666666666664</v>
      </c>
      <c r="L7" s="54">
        <f t="shared" si="11"/>
        <v>975.3266666666666</v>
      </c>
      <c r="M7" s="54">
        <f t="shared" si="12"/>
        <v>975.33</v>
      </c>
      <c r="N7" s="54">
        <f t="shared" si="13"/>
        <v>9753.3000000000011</v>
      </c>
      <c r="O7" s="41"/>
      <c r="P7" s="66"/>
    </row>
    <row r="8" spans="1:16" s="17" customFormat="1" ht="48.75" customHeight="1" x14ac:dyDescent="0.25">
      <c r="A8" s="64">
        <v>4</v>
      </c>
      <c r="B8" s="64" t="s">
        <v>32</v>
      </c>
      <c r="C8" s="65" t="s">
        <v>24</v>
      </c>
      <c r="D8" s="62">
        <v>3</v>
      </c>
      <c r="E8" s="63">
        <v>217.92</v>
      </c>
      <c r="F8" s="63">
        <v>271</v>
      </c>
      <c r="G8" s="63">
        <v>305</v>
      </c>
      <c r="H8" s="54">
        <f t="shared" si="7"/>
        <v>264.64</v>
      </c>
      <c r="I8" s="54">
        <f t="shared" si="8"/>
        <v>43.887000353179758</v>
      </c>
      <c r="J8" s="55">
        <f t="shared" si="9"/>
        <v>16.583660955705774</v>
      </c>
      <c r="K8" s="54">
        <f t="shared" si="10"/>
        <v>793.92</v>
      </c>
      <c r="L8" s="54">
        <f t="shared" si="11"/>
        <v>264.64</v>
      </c>
      <c r="M8" s="54">
        <f t="shared" si="12"/>
        <v>264.64</v>
      </c>
      <c r="N8" s="54">
        <f t="shared" si="13"/>
        <v>793.92</v>
      </c>
      <c r="O8" s="41"/>
      <c r="P8" s="66"/>
    </row>
    <row r="9" spans="1:16" s="17" customFormat="1" ht="48.75" customHeight="1" x14ac:dyDescent="0.25">
      <c r="A9" s="64">
        <v>5</v>
      </c>
      <c r="B9" s="64" t="s">
        <v>33</v>
      </c>
      <c r="C9" s="65" t="s">
        <v>24</v>
      </c>
      <c r="D9" s="62">
        <v>25</v>
      </c>
      <c r="E9" s="63">
        <v>236.25</v>
      </c>
      <c r="F9" s="63">
        <v>291</v>
      </c>
      <c r="G9" s="63">
        <v>326</v>
      </c>
      <c r="H9" s="54">
        <f t="shared" si="7"/>
        <v>284.41666666666669</v>
      </c>
      <c r="I9" s="54">
        <f t="shared" si="8"/>
        <v>45.235725188542446</v>
      </c>
      <c r="J9" s="55">
        <f t="shared" si="9"/>
        <v>15.904737833651019</v>
      </c>
      <c r="K9" s="54">
        <f t="shared" si="10"/>
        <v>7110.416666666667</v>
      </c>
      <c r="L9" s="54">
        <f t="shared" si="11"/>
        <v>284.41666666666669</v>
      </c>
      <c r="M9" s="54">
        <f t="shared" si="12"/>
        <v>284.42</v>
      </c>
      <c r="N9" s="54">
        <f t="shared" si="13"/>
        <v>7110.5</v>
      </c>
      <c r="O9" s="41"/>
      <c r="P9" s="66"/>
    </row>
    <row r="10" spans="1:16" s="17" customFormat="1" ht="48.75" customHeight="1" x14ac:dyDescent="0.25">
      <c r="A10" s="64">
        <v>6</v>
      </c>
      <c r="B10" s="64" t="s">
        <v>34</v>
      </c>
      <c r="C10" s="65" t="s">
        <v>24</v>
      </c>
      <c r="D10" s="62">
        <v>100</v>
      </c>
      <c r="E10" s="63">
        <v>26.82</v>
      </c>
      <c r="F10" s="63">
        <v>48</v>
      </c>
      <c r="G10" s="63">
        <v>46</v>
      </c>
      <c r="H10" s="54">
        <f t="shared" si="7"/>
        <v>40.273333333333333</v>
      </c>
      <c r="I10" s="54">
        <f t="shared" si="8"/>
        <v>11.693764720282914</v>
      </c>
      <c r="J10" s="55">
        <f t="shared" si="9"/>
        <v>29.035999139917845</v>
      </c>
      <c r="K10" s="54">
        <f t="shared" si="10"/>
        <v>4027.3333333333335</v>
      </c>
      <c r="L10" s="54">
        <f t="shared" si="11"/>
        <v>40.273333333333333</v>
      </c>
      <c r="M10" s="54">
        <f t="shared" si="12"/>
        <v>40.270000000000003</v>
      </c>
      <c r="N10" s="54">
        <f t="shared" si="13"/>
        <v>4027.0000000000005</v>
      </c>
      <c r="O10" s="41"/>
      <c r="P10" s="66"/>
    </row>
    <row r="11" spans="1:16" s="17" customFormat="1" ht="48.75" customHeight="1" x14ac:dyDescent="0.25">
      <c r="A11" s="64">
        <v>7</v>
      </c>
      <c r="B11" s="64" t="s">
        <v>35</v>
      </c>
      <c r="C11" s="65" t="s">
        <v>24</v>
      </c>
      <c r="D11" s="62">
        <v>6</v>
      </c>
      <c r="E11" s="63">
        <v>314.25</v>
      </c>
      <c r="F11" s="63">
        <v>348</v>
      </c>
      <c r="G11" s="63">
        <v>349</v>
      </c>
      <c r="H11" s="54">
        <f t="shared" si="7"/>
        <v>337.08333333333331</v>
      </c>
      <c r="I11" s="54">
        <f t="shared" si="8"/>
        <v>19.780567062987181</v>
      </c>
      <c r="J11" s="55">
        <f t="shared" si="9"/>
        <v>5.8681533932224026</v>
      </c>
      <c r="K11" s="54">
        <f t="shared" si="10"/>
        <v>2022.5</v>
      </c>
      <c r="L11" s="54">
        <f t="shared" si="11"/>
        <v>337.08333333333331</v>
      </c>
      <c r="M11" s="54">
        <f t="shared" si="12"/>
        <v>337.08</v>
      </c>
      <c r="N11" s="54">
        <f t="shared" si="13"/>
        <v>2022.48</v>
      </c>
      <c r="O11" s="41"/>
      <c r="P11" s="66"/>
    </row>
    <row r="12" spans="1:16" s="17" customFormat="1" ht="48.75" customHeight="1" x14ac:dyDescent="0.25">
      <c r="A12" s="64">
        <v>8</v>
      </c>
      <c r="B12" s="64" t="s">
        <v>36</v>
      </c>
      <c r="C12" s="65" t="s">
        <v>24</v>
      </c>
      <c r="D12" s="62">
        <v>4</v>
      </c>
      <c r="E12" s="63">
        <v>642.28</v>
      </c>
      <c r="F12" s="63">
        <v>708</v>
      </c>
      <c r="G12" s="63">
        <v>735</v>
      </c>
      <c r="H12" s="54">
        <f t="shared" si="7"/>
        <v>695.09333333333325</v>
      </c>
      <c r="I12" s="54">
        <f t="shared" si="8"/>
        <v>47.688427666818022</v>
      </c>
      <c r="J12" s="55">
        <f t="shared" si="9"/>
        <v>6.8607229245211236</v>
      </c>
      <c r="K12" s="54">
        <f t="shared" si="10"/>
        <v>2780.373333333333</v>
      </c>
      <c r="L12" s="54">
        <f t="shared" si="11"/>
        <v>695.09333333333325</v>
      </c>
      <c r="M12" s="54">
        <f t="shared" si="12"/>
        <v>695.09</v>
      </c>
      <c r="N12" s="54">
        <f t="shared" si="13"/>
        <v>2780.36</v>
      </c>
      <c r="O12" s="41"/>
      <c r="P12" s="66"/>
    </row>
    <row r="13" spans="1:16" s="17" customFormat="1" ht="48.75" customHeight="1" x14ac:dyDescent="0.25">
      <c r="A13" s="64">
        <v>9</v>
      </c>
      <c r="B13" s="64" t="s">
        <v>37</v>
      </c>
      <c r="C13" s="65" t="s">
        <v>24</v>
      </c>
      <c r="D13" s="62">
        <v>20</v>
      </c>
      <c r="E13" s="63">
        <v>19.690000000000001</v>
      </c>
      <c r="F13" s="63">
        <v>28</v>
      </c>
      <c r="G13" s="63">
        <v>26</v>
      </c>
      <c r="H13" s="54">
        <f t="shared" si="7"/>
        <v>24.563333333333333</v>
      </c>
      <c r="I13" s="54">
        <f t="shared" si="8"/>
        <v>4.3372840964517563</v>
      </c>
      <c r="J13" s="55">
        <f t="shared" si="9"/>
        <v>17.657555013373958</v>
      </c>
      <c r="K13" s="54">
        <f t="shared" si="10"/>
        <v>491.26666666666665</v>
      </c>
      <c r="L13" s="54">
        <f t="shared" si="11"/>
        <v>24.563333333333333</v>
      </c>
      <c r="M13" s="54">
        <f t="shared" si="12"/>
        <v>24.56</v>
      </c>
      <c r="N13" s="54">
        <f t="shared" si="13"/>
        <v>491.2</v>
      </c>
      <c r="O13" s="41"/>
      <c r="P13" s="66"/>
    </row>
    <row r="14" spans="1:16" s="17" customFormat="1" ht="48.75" customHeight="1" x14ac:dyDescent="0.25">
      <c r="A14" s="46"/>
      <c r="B14" s="47" t="s">
        <v>18</v>
      </c>
      <c r="C14" s="46"/>
      <c r="D14" s="46"/>
      <c r="E14" s="48">
        <f>$D$5*E5+$D$6*E6+$D$7*E7+$D$8*E8+$D$9*E9+$D$10*E10+$D$11*E11+$D$12*E12+$D$13*E13</f>
        <v>28200.17</v>
      </c>
      <c r="F14" s="48">
        <f t="shared" ref="F14:G14" si="14">$D$5*F5+$D$6*F6+$D$7*F7+$D$8*F8+$D$9*F9+$D$10*F10+$D$11*F11+$D$12*F12+$D$13*F13</f>
        <v>34225</v>
      </c>
      <c r="G14" s="48">
        <f t="shared" si="14"/>
        <v>38169</v>
      </c>
      <c r="H14" s="45"/>
      <c r="I14" s="45"/>
      <c r="J14" s="45"/>
      <c r="K14" s="45"/>
      <c r="L14" s="70" t="s">
        <v>15</v>
      </c>
      <c r="M14" s="71"/>
      <c r="N14" s="49">
        <f>SUM(N5:N13)</f>
        <v>33530.729999999996</v>
      </c>
      <c r="O14" s="41"/>
      <c r="P14" s="59"/>
    </row>
    <row r="15" spans="1:16" s="17" customFormat="1" ht="43.5" customHeight="1" x14ac:dyDescent="0.25">
      <c r="A15" s="60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41"/>
      <c r="P15" s="59"/>
    </row>
    <row r="16" spans="1:16" s="17" customFormat="1" ht="43.5" customHeight="1" x14ac:dyDescent="0.25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8"/>
      <c r="L16" s="68"/>
      <c r="M16" s="68"/>
      <c r="N16" s="68"/>
      <c r="O16" s="41"/>
      <c r="P16" s="59"/>
    </row>
    <row r="17" spans="1:16" s="17" customFormat="1" ht="43.5" customHeight="1" x14ac:dyDescent="0.2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0"/>
      <c r="L17" s="20"/>
      <c r="M17" s="20"/>
      <c r="N17" s="20"/>
      <c r="O17" s="41"/>
      <c r="P17" s="59"/>
    </row>
    <row r="18" spans="1:16" s="17" customFormat="1" ht="43.5" customHeight="1" x14ac:dyDescent="0.25">
      <c r="A18" s="80" t="s">
        <v>28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41"/>
      <c r="P18" s="59"/>
    </row>
    <row r="19" spans="1:16" s="17" customFormat="1" ht="43.5" customHeight="1" x14ac:dyDescent="0.25">
      <c r="A19" s="69" t="s">
        <v>17</v>
      </c>
      <c r="B19" s="69"/>
      <c r="C19" s="69"/>
      <c r="D19" s="69"/>
      <c r="E19" s="69"/>
      <c r="F19" s="69"/>
      <c r="G19" s="69"/>
      <c r="H19" s="68"/>
      <c r="I19" s="68"/>
      <c r="J19" s="68"/>
      <c r="K19" s="68"/>
      <c r="L19" s="68"/>
      <c r="M19" s="68"/>
      <c r="N19" s="68"/>
      <c r="O19" s="41"/>
      <c r="P19" s="59"/>
    </row>
    <row r="20" spans="1:16" s="17" customFormat="1" ht="43.5" customHeight="1" x14ac:dyDescent="0.25">
      <c r="A20" s="69" t="s">
        <v>17</v>
      </c>
      <c r="B20" s="69"/>
      <c r="C20" s="69"/>
      <c r="D20" s="69"/>
      <c r="E20" s="69"/>
      <c r="F20" s="69"/>
      <c r="G20" s="69"/>
      <c r="H20" s="68"/>
      <c r="I20" s="68"/>
      <c r="J20" s="68"/>
      <c r="K20" s="68"/>
      <c r="L20" s="68"/>
      <c r="M20" s="68"/>
      <c r="N20" s="68"/>
      <c r="O20" s="41"/>
      <c r="P20" s="59"/>
    </row>
    <row r="21" spans="1:16" s="17" customFormat="1" ht="43.5" customHeight="1" x14ac:dyDescent="0.25">
      <c r="A21" s="82"/>
      <c r="B21" s="82"/>
      <c r="C21" s="82"/>
      <c r="D21" s="82"/>
      <c r="E21" s="82"/>
      <c r="F21" s="82"/>
      <c r="G21" s="82"/>
      <c r="H21" s="50"/>
      <c r="I21" s="51"/>
      <c r="J21" s="51"/>
      <c r="K21" s="51"/>
      <c r="L21" s="51"/>
      <c r="M21" s="25"/>
      <c r="N21" s="25"/>
      <c r="O21" s="41"/>
      <c r="P21" s="59"/>
    </row>
    <row r="22" spans="1:16" s="17" customFormat="1" ht="43.5" customHeight="1" x14ac:dyDescent="0.2">
      <c r="A22" s="83" t="s">
        <v>14</v>
      </c>
      <c r="B22" s="83"/>
      <c r="C22" s="30"/>
      <c r="D22" s="27" t="s">
        <v>26</v>
      </c>
      <c r="E22" s="27"/>
      <c r="F22" s="27"/>
      <c r="G22" s="28"/>
      <c r="H22" s="28"/>
      <c r="I22" s="29"/>
      <c r="J22" s="29"/>
      <c r="K22" s="27"/>
      <c r="L22" s="27"/>
      <c r="M22" s="27"/>
      <c r="N22" s="27"/>
      <c r="O22" s="41"/>
      <c r="P22" s="59"/>
    </row>
    <row r="23" spans="1:16" s="17" customFormat="1" ht="43.5" customHeight="1" x14ac:dyDescent="0.2">
      <c r="A23" s="30"/>
      <c r="B23" s="30"/>
      <c r="C23" s="30"/>
      <c r="D23" s="28" t="s">
        <v>8</v>
      </c>
      <c r="E23" s="28"/>
      <c r="F23" s="28"/>
      <c r="G23" s="28"/>
      <c r="H23" s="31"/>
      <c r="I23" s="28" t="s">
        <v>27</v>
      </c>
      <c r="J23" s="27"/>
      <c r="K23" s="27"/>
      <c r="L23" s="27"/>
      <c r="M23" s="27"/>
      <c r="N23" s="27"/>
      <c r="O23" s="41"/>
      <c r="P23" s="59"/>
    </row>
    <row r="24" spans="1:16" s="17" customFormat="1" ht="43.5" customHeight="1" x14ac:dyDescent="0.2">
      <c r="A24" s="22"/>
      <c r="B24" s="22"/>
      <c r="C24" s="52"/>
      <c r="D24" s="85"/>
      <c r="E24" s="85"/>
      <c r="F24" s="85"/>
      <c r="G24" s="29"/>
      <c r="H24" s="29"/>
      <c r="I24" s="32"/>
      <c r="J24" s="22"/>
      <c r="K24" s="22"/>
      <c r="L24" s="22"/>
      <c r="M24" s="22"/>
      <c r="N24" s="22"/>
      <c r="O24" s="41"/>
      <c r="P24" s="59"/>
    </row>
    <row r="25" spans="1:16" s="17" customFormat="1" ht="43.5" customHeight="1" x14ac:dyDescent="0.2">
      <c r="A25" s="27"/>
      <c r="B25" s="27"/>
      <c r="C25" s="27"/>
      <c r="D25" s="33"/>
      <c r="E25" s="33"/>
      <c r="F25" s="33"/>
      <c r="G25" s="28"/>
      <c r="H25" s="28"/>
      <c r="I25" s="27"/>
      <c r="J25" s="27"/>
      <c r="K25" s="34"/>
      <c r="L25" s="27"/>
      <c r="M25" s="27"/>
      <c r="N25" s="27"/>
      <c r="O25" s="41"/>
      <c r="P25" s="59"/>
    </row>
    <row r="26" spans="1:16" s="17" customFormat="1" ht="43.5" customHeight="1" x14ac:dyDescent="0.2">
      <c r="A26" s="84" t="s">
        <v>13</v>
      </c>
      <c r="B26" s="84"/>
      <c r="C26" s="23"/>
      <c r="D26" s="86" t="s">
        <v>38</v>
      </c>
      <c r="E26" s="86"/>
      <c r="F26" s="86"/>
      <c r="G26" s="86"/>
      <c r="H26" s="35"/>
      <c r="I26" s="36"/>
      <c r="J26" s="32"/>
      <c r="K26" s="22"/>
      <c r="L26" s="22"/>
      <c r="M26" s="22"/>
      <c r="N26" s="22"/>
      <c r="O26" s="41"/>
      <c r="P26" s="59"/>
    </row>
    <row r="27" spans="1:16" s="17" customFormat="1" ht="43.5" customHeight="1" x14ac:dyDescent="0.2">
      <c r="A27" s="53"/>
      <c r="B27" s="53"/>
      <c r="C27" s="53"/>
      <c r="D27" s="37" t="s">
        <v>8</v>
      </c>
      <c r="E27" s="37"/>
      <c r="F27" s="37"/>
      <c r="G27" s="37"/>
      <c r="H27" s="38"/>
      <c r="I27" s="39" t="s">
        <v>39</v>
      </c>
      <c r="J27" s="27"/>
      <c r="K27" s="21"/>
      <c r="L27" s="21"/>
      <c r="M27" s="21"/>
      <c r="N27" s="21"/>
      <c r="O27" s="41"/>
      <c r="P27" s="59"/>
    </row>
    <row r="28" spans="1:16" s="17" customFormat="1" ht="43.5" customHeight="1" x14ac:dyDescent="0.25">
      <c r="A28" s="81"/>
      <c r="B28" s="81"/>
      <c r="C28" s="9"/>
      <c r="D28" s="9"/>
      <c r="E28" s="9"/>
      <c r="F28" s="9"/>
      <c r="G28" s="10"/>
      <c r="H28" s="9"/>
      <c r="I28" s="4"/>
      <c r="J28" s="4"/>
      <c r="K28" s="4"/>
      <c r="L28" s="4"/>
      <c r="M28" s="4"/>
      <c r="N28" s="4"/>
      <c r="O28" s="41"/>
      <c r="P28" s="59"/>
    </row>
    <row r="29" spans="1:16" s="17" customFormat="1" ht="43.5" customHeight="1" x14ac:dyDescent="0.25">
      <c r="A29" s="81"/>
      <c r="B29" s="81"/>
      <c r="C29" s="9"/>
      <c r="D29" s="9"/>
      <c r="E29" s="9"/>
      <c r="F29" s="9"/>
      <c r="G29" s="8"/>
      <c r="H29" s="9"/>
      <c r="I29" s="4"/>
      <c r="J29" s="4"/>
      <c r="K29" s="4"/>
      <c r="L29" s="4"/>
      <c r="M29" s="4"/>
      <c r="N29" s="4"/>
      <c r="O29" s="41"/>
      <c r="P29" s="59"/>
    </row>
    <row r="30" spans="1:16" s="17" customFormat="1" ht="51.75" customHeight="1" x14ac:dyDescent="0.25">
      <c r="A30" s="6"/>
      <c r="B30" s="6"/>
      <c r="C30" s="6"/>
      <c r="D30" s="6"/>
      <c r="E30" s="6"/>
      <c r="F30" s="6"/>
      <c r="G30" s="11"/>
      <c r="H30" s="9"/>
      <c r="I30" s="4"/>
      <c r="J30" s="4"/>
      <c r="K30" s="4"/>
      <c r="L30" s="4"/>
      <c r="M30" s="4"/>
      <c r="N30" s="4"/>
      <c r="O30" s="41"/>
      <c r="P30" s="59"/>
    </row>
    <row r="31" spans="1:16" s="17" customFormat="1" ht="43.5" customHeight="1" x14ac:dyDescent="0.25">
      <c r="A31" s="12"/>
      <c r="B31" s="12"/>
      <c r="C31" s="12"/>
      <c r="D31" s="12"/>
      <c r="E31" s="12"/>
      <c r="F31" s="12"/>
      <c r="G31" s="13"/>
      <c r="H31" s="12"/>
      <c r="I31" s="5"/>
      <c r="J31" s="5"/>
      <c r="K31" s="5"/>
      <c r="L31" s="5"/>
      <c r="M31" s="5"/>
      <c r="N31" s="5"/>
      <c r="O31" s="41"/>
      <c r="P31" s="59"/>
    </row>
    <row r="32" spans="1:16" s="17" customFormat="1" ht="65.25" customHeight="1" x14ac:dyDescent="0.25">
      <c r="A32" s="5"/>
      <c r="B32" s="5"/>
      <c r="C32" s="5"/>
      <c r="D32" s="5"/>
      <c r="E32" s="5"/>
      <c r="F32" s="5"/>
      <c r="G32" s="14"/>
      <c r="H32" s="5"/>
      <c r="I32" s="5"/>
      <c r="J32" s="5"/>
      <c r="K32" s="5"/>
      <c r="L32" s="5"/>
      <c r="M32" s="5"/>
      <c r="N32" s="5"/>
      <c r="O32" s="41"/>
      <c r="P32" s="59"/>
    </row>
    <row r="33" spans="1:17" s="17" customFormat="1" ht="50.25" customHeight="1" x14ac:dyDescent="0.25">
      <c r="A33" s="5"/>
      <c r="B33" s="5"/>
      <c r="C33" s="5"/>
      <c r="D33" s="5"/>
      <c r="E33" s="5"/>
      <c r="F33" s="5"/>
      <c r="G33" s="14"/>
      <c r="H33" s="5"/>
      <c r="I33" s="5"/>
      <c r="J33" s="5"/>
      <c r="K33" s="5"/>
      <c r="L33" s="5"/>
      <c r="M33" s="5"/>
      <c r="N33" s="5"/>
      <c r="O33" s="41"/>
      <c r="P33" s="56"/>
    </row>
    <row r="34" spans="1:17" s="17" customFormat="1" ht="50.25" customHeight="1" x14ac:dyDescent="0.25">
      <c r="A34" s="5"/>
      <c r="B34" s="5"/>
      <c r="C34" s="5"/>
      <c r="D34" s="5"/>
      <c r="E34" s="5"/>
      <c r="F34" s="5"/>
      <c r="G34" s="14"/>
      <c r="H34" s="5"/>
      <c r="I34" s="5"/>
      <c r="J34" s="5"/>
      <c r="K34" s="5"/>
      <c r="L34" s="5"/>
      <c r="M34" s="5"/>
      <c r="N34" s="5"/>
      <c r="O34" s="41"/>
      <c r="P34" s="59"/>
    </row>
    <row r="35" spans="1:17" s="17" customFormat="1" ht="46.5" customHeight="1" x14ac:dyDescent="0.25">
      <c r="A35" s="5"/>
      <c r="B35" s="5"/>
      <c r="C35" s="5"/>
      <c r="D35" s="5"/>
      <c r="E35" s="5"/>
      <c r="F35" s="5"/>
      <c r="G35" s="14"/>
      <c r="H35" s="5"/>
      <c r="I35" s="5"/>
      <c r="J35" s="5"/>
      <c r="K35" s="5"/>
      <c r="L35" s="5"/>
      <c r="M35" s="5"/>
      <c r="N35" s="5"/>
    </row>
    <row r="36" spans="1:17" s="17" customFormat="1" ht="29.25" customHeight="1" x14ac:dyDescent="0.25">
      <c r="A36" s="5"/>
      <c r="B36" s="5"/>
      <c r="C36" s="5"/>
      <c r="D36" s="5"/>
      <c r="E36" s="5"/>
      <c r="F36" s="5"/>
      <c r="G36" s="14"/>
      <c r="H36" s="5"/>
      <c r="I36" s="5"/>
      <c r="J36" s="5"/>
      <c r="K36" s="5"/>
      <c r="L36" s="5"/>
      <c r="M36" s="5"/>
      <c r="N36" s="5"/>
      <c r="O36" s="18"/>
      <c r="P36" s="18"/>
      <c r="Q36" s="18"/>
    </row>
    <row r="37" spans="1:17" s="2" customFormat="1" ht="3.75" hidden="1" customHeight="1" x14ac:dyDescent="0.25">
      <c r="A37" s="5"/>
      <c r="B37" s="5"/>
      <c r="C37" s="5"/>
      <c r="D37" s="5"/>
      <c r="E37" s="5"/>
      <c r="F37" s="5"/>
      <c r="G37" s="14"/>
      <c r="H37" s="5"/>
      <c r="I37" s="5"/>
      <c r="J37" s="5"/>
      <c r="K37" s="5"/>
      <c r="L37" s="5"/>
      <c r="M37" s="5"/>
      <c r="N37" s="5"/>
      <c r="O37" s="61"/>
      <c r="P37" s="29"/>
    </row>
    <row r="38" spans="1:17" customFormat="1" ht="6.75" hidden="1" customHeight="1" x14ac:dyDescent="0.25">
      <c r="A38" s="5"/>
      <c r="B38" s="5"/>
      <c r="C38" s="5"/>
      <c r="D38" s="5"/>
      <c r="E38" s="5"/>
      <c r="F38" s="5"/>
      <c r="G38" s="14"/>
      <c r="H38" s="5"/>
      <c r="I38" s="5"/>
      <c r="J38" s="5"/>
      <c r="K38" s="5"/>
      <c r="L38" s="5"/>
      <c r="M38" s="5"/>
      <c r="N38" s="5"/>
      <c r="O38" s="19"/>
      <c r="P38" s="19"/>
    </row>
    <row r="39" spans="1:17" customFormat="1" ht="9" customHeight="1" x14ac:dyDescent="0.25">
      <c r="A39" s="5"/>
      <c r="B39" s="5"/>
      <c r="C39" s="5"/>
      <c r="D39" s="5"/>
      <c r="E39" s="5"/>
      <c r="F39" s="5"/>
      <c r="G39" s="14"/>
      <c r="H39" s="5"/>
      <c r="I39" s="5"/>
      <c r="J39" s="5"/>
      <c r="K39" s="5"/>
      <c r="L39" s="5"/>
      <c r="M39" s="5"/>
      <c r="N39" s="5"/>
      <c r="O39" s="19"/>
      <c r="P39" s="19"/>
    </row>
    <row r="40" spans="1:17" s="15" customFormat="1" ht="81.75" customHeight="1" x14ac:dyDescent="0.25">
      <c r="A40" s="5"/>
      <c r="B40" s="5"/>
      <c r="C40" s="5"/>
      <c r="D40" s="5"/>
      <c r="E40" s="5"/>
      <c r="F40" s="5"/>
      <c r="G40" s="14"/>
      <c r="H40" s="5"/>
      <c r="I40" s="5"/>
      <c r="J40" s="5"/>
      <c r="K40" s="5"/>
      <c r="L40" s="5"/>
      <c r="M40" s="5"/>
      <c r="N40" s="5"/>
      <c r="O40" s="24"/>
      <c r="P40" s="23"/>
    </row>
    <row r="41" spans="1:17" ht="2.25" hidden="1" customHeight="1" x14ac:dyDescent="0.25">
      <c r="O41" s="25"/>
      <c r="P41" s="23"/>
    </row>
    <row r="42" spans="1:17" s="16" customFormat="1" ht="67.5" customHeight="1" x14ac:dyDescent="0.25">
      <c r="A42" s="5"/>
      <c r="B42" s="5"/>
      <c r="C42" s="5"/>
      <c r="D42" s="5"/>
      <c r="E42" s="5"/>
      <c r="F42" s="5"/>
      <c r="G42" s="14"/>
      <c r="H42" s="5"/>
      <c r="I42" s="5"/>
      <c r="J42" s="5"/>
      <c r="K42" s="5"/>
      <c r="L42" s="5"/>
      <c r="M42" s="5"/>
      <c r="N42" s="5"/>
      <c r="O42" s="25"/>
      <c r="P42" s="23"/>
    </row>
    <row r="43" spans="1:17" s="2" customFormat="1" ht="32.25" customHeight="1" x14ac:dyDescent="0.2">
      <c r="A43" s="5"/>
      <c r="B43" s="5"/>
      <c r="C43" s="5"/>
      <c r="D43" s="5"/>
      <c r="E43" s="5"/>
      <c r="F43" s="5"/>
      <c r="G43" s="14"/>
      <c r="H43" s="5"/>
      <c r="I43" s="5"/>
      <c r="J43" s="5"/>
      <c r="K43" s="5"/>
      <c r="L43" s="5"/>
      <c r="M43" s="5"/>
      <c r="N43" s="5"/>
      <c r="O43" s="27"/>
      <c r="P43" s="29"/>
    </row>
    <row r="44" spans="1:17" s="2" customFormat="1" ht="15" customHeight="1" x14ac:dyDescent="0.25">
      <c r="A44" s="5"/>
      <c r="B44" s="5"/>
      <c r="C44" s="5"/>
      <c r="D44" s="5"/>
      <c r="E44" s="5"/>
      <c r="F44" s="5"/>
      <c r="G44" s="14"/>
      <c r="H44" s="5"/>
      <c r="I44" s="5"/>
      <c r="J44" s="5"/>
      <c r="K44" s="5"/>
      <c r="L44" s="5"/>
      <c r="M44" s="5"/>
      <c r="N44" s="5"/>
      <c r="O44" s="22"/>
      <c r="P44" s="29"/>
    </row>
    <row r="45" spans="1:17" s="1" customFormat="1" ht="15.75" customHeight="1" x14ac:dyDescent="0.2">
      <c r="A45" s="5"/>
      <c r="B45" s="5"/>
      <c r="C45" s="5"/>
      <c r="D45" s="5"/>
      <c r="E45" s="5"/>
      <c r="F45" s="5"/>
      <c r="G45" s="14"/>
      <c r="H45" s="5"/>
      <c r="I45" s="5"/>
      <c r="J45" s="5"/>
      <c r="K45" s="5"/>
      <c r="L45" s="5"/>
      <c r="M45" s="5"/>
      <c r="N45" s="5"/>
      <c r="O45" s="27"/>
      <c r="P45" s="27"/>
    </row>
    <row r="46" spans="1:17" s="3" customFormat="1" ht="12.75" customHeight="1" x14ac:dyDescent="0.25">
      <c r="A46" s="5"/>
      <c r="B46" s="5"/>
      <c r="C46" s="5"/>
      <c r="D46" s="5"/>
      <c r="E46" s="5"/>
      <c r="F46" s="5"/>
      <c r="G46" s="14"/>
      <c r="H46" s="5"/>
      <c r="I46" s="5"/>
      <c r="J46" s="5"/>
      <c r="K46" s="5"/>
      <c r="L46" s="5"/>
      <c r="M46" s="5"/>
      <c r="N46" s="5"/>
      <c r="O46" s="22"/>
      <c r="P46" s="22"/>
    </row>
    <row r="47" spans="1:17" x14ac:dyDescent="0.25">
      <c r="O47" s="21"/>
      <c r="P47" s="23"/>
    </row>
    <row r="48" spans="1:17" ht="29.25" customHeight="1" x14ac:dyDescent="0.25">
      <c r="O48" s="25"/>
      <c r="P48" s="23"/>
    </row>
    <row r="49" spans="15:16" ht="18.75" customHeight="1" x14ac:dyDescent="0.25">
      <c r="O49" s="21"/>
      <c r="P49" s="23"/>
    </row>
    <row r="50" spans="15:16" x14ac:dyDescent="0.25">
      <c r="O50" s="7"/>
    </row>
  </sheetData>
  <mergeCells count="21">
    <mergeCell ref="A28:B28"/>
    <mergeCell ref="A29:B29"/>
    <mergeCell ref="A21:G21"/>
    <mergeCell ref="A22:B22"/>
    <mergeCell ref="A26:B26"/>
    <mergeCell ref="D24:F24"/>
    <mergeCell ref="D26:G26"/>
    <mergeCell ref="A16:N16"/>
    <mergeCell ref="A20:N20"/>
    <mergeCell ref="L14:M14"/>
    <mergeCell ref="K1:N1"/>
    <mergeCell ref="A2:N2"/>
    <mergeCell ref="A3:A4"/>
    <mergeCell ref="B3:B4"/>
    <mergeCell ref="C3:C4"/>
    <mergeCell ref="D3:D4"/>
    <mergeCell ref="E3:G3"/>
    <mergeCell ref="H3:J3"/>
    <mergeCell ref="K3:N3"/>
    <mergeCell ref="A18:N18"/>
    <mergeCell ref="A19:N19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2026-07-22T12:43:41Z</dcterms:modified>
</cp:coreProperties>
</file>