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S10" i="2" l="1"/>
  <c r="R10" i="2"/>
  <c r="P10" i="2"/>
  <c r="Q10" i="2" s="1"/>
  <c r="N10" i="2"/>
  <c r="N9" i="2"/>
  <c r="M10" i="2"/>
  <c r="M9" i="2"/>
  <c r="F9" i="2"/>
  <c r="H9" i="2"/>
  <c r="J9" i="2"/>
  <c r="R9" i="2"/>
  <c r="S9" i="2" s="1"/>
  <c r="S11" i="2" l="1"/>
  <c r="P9" i="2"/>
  <c r="Q9" i="2" s="1"/>
  <c r="Q11" i="2" s="1"/>
</calcChain>
</file>

<file path=xl/sharedStrings.xml><?xml version="1.0" encoding="utf-8"?>
<sst xmlns="http://schemas.openxmlformats.org/spreadsheetml/2006/main" count="38" uniqueCount="30">
  <si>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</si>
  <si>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</si>
  <si>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</si>
  <si>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</si>
  <si>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</si>
  <si>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</si>
  <si>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</si>
  <si>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</si>
  <si>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</si>
  <si>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</si>
  <si>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</si>
  <si>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</si>
  <si>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</si>
  <si>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</si>
  <si>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</si>
  <si>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</si>
  <si>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</si>
  <si>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</si>
  <si>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</si>
  <si>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</si>
  <si>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</si>
  <si>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</si>
  <si>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42 от 16.06.2026 г.)</t>
    </r>
  </si>
  <si>
    <t xml:space="preserve"> Источники ценовой информации № 2 (№ 32 от 18.06.2026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</si>
  <si>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19.06.2026 г.)</t>
    </r>
  </si>
  <si>
    <t>20.07.2026 г.</t>
  </si>
  <si>
    <t>Поставка холодильника фармацевтического</t>
  </si>
  <si>
    <t>Спирограф микропроцессорный портативный СМП-02-Р-Д/1</t>
  </si>
  <si>
    <t>Тонометр механический на плечо B.WELL Med-61 с манжетой 22-42 см.</t>
  </si>
  <si>
    <t>Начальной (максимальной) цены контракта составляет 130 040 (Сто тридцать тысяч сорок)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</si>
</sst>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4" fontId="5" fillId="0" borderId="2" xfId="1" applyNumberFormat="1" applyFont="1" applyBorder="1" applyAlignment="1">
      <alignment horizontal="center" vertical="justify"/>
    </xf>
    <xf numFmtId="0" fontId="2" fillId="0" borderId="0" xfId="1" applyFont="1" applyAlignment="1">
      <alignment vertical="justify"/>
    </xf>
    <xf numFmtId="0" fontId="10" fillId="0" borderId="5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vertical="center" wrapText="1"/>
    </xf>
    <xf numFmtId="2" fontId="5" fillId="0" borderId="2" xfId="1" applyNumberFormat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5" fillId="0" borderId="2" xfId="1" applyFont="1" applyBorder="1" applyAlignment="1">
      <alignment horizontal="left" vertical="center" wrapText="1"/>
    </xf>
    <xf numFmtId="0" fontId="19" fillId="0" borderId="2" xfId="1" applyFont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609600</xdr:colOff>
      <xdr:row>7</xdr:row>
      <xdr:rowOff>76200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7315200" y="1409700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10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13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workbookViewId="0">
      <selection activeCell="B10" sqref="B10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2" width="10.85546875" style="1" customWidth="1"/>
    <col min="13" max="13" width="9.140625" style="1"/>
    <col min="14" max="14" width="22.85546875" style="1" customWidth="1"/>
    <col min="15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8"/>
      <c r="W1" s="8"/>
    </row>
    <row r="2" spans="1:25" x14ac:dyDescent="0.25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41" t="s">
        <v>19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8"/>
      <c r="W4" s="8"/>
    </row>
    <row r="5" spans="1:25" x14ac:dyDescent="0.25">
      <c r="A5" s="42" t="s">
        <v>18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8"/>
      <c r="W5" s="8"/>
    </row>
    <row r="6" spans="1:25" x14ac:dyDescent="0.25">
      <c r="A6" s="43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8"/>
      <c r="W6" s="8"/>
    </row>
    <row r="7" spans="1:25" ht="46.5" customHeight="1" x14ac:dyDescent="0.25">
      <c r="A7" s="30" t="s">
        <v>16</v>
      </c>
      <c r="B7" s="30" t="s">
        <v>15</v>
      </c>
      <c r="C7" s="30" t="s">
        <v>14</v>
      </c>
      <c r="D7" s="30" t="s">
        <v>13</v>
      </c>
      <c r="E7" s="34" t="s">
        <v>22</v>
      </c>
      <c r="F7" s="35"/>
      <c r="G7" s="34" t="s">
        <v>23</v>
      </c>
      <c r="H7" s="35"/>
      <c r="I7" s="34" t="s">
        <v>24</v>
      </c>
      <c r="J7" s="35"/>
      <c r="K7" s="34" t="s">
        <v>24</v>
      </c>
      <c r="L7" s="35"/>
      <c r="M7" s="30" t="s">
        <v>12</v>
      </c>
      <c r="N7" s="30" t="s">
        <v>11</v>
      </c>
      <c r="O7" s="30" t="s">
        <v>10</v>
      </c>
      <c r="P7" s="30" t="s">
        <v>9</v>
      </c>
      <c r="Q7" s="30" t="s">
        <v>8</v>
      </c>
      <c r="R7" s="32" t="s">
        <v>7</v>
      </c>
      <c r="S7" s="32" t="s">
        <v>6</v>
      </c>
    </row>
    <row r="8" spans="1:25" ht="84.75" customHeight="1" x14ac:dyDescent="0.25">
      <c r="A8" s="31"/>
      <c r="B8" s="31"/>
      <c r="C8" s="31"/>
      <c r="D8" s="31"/>
      <c r="E8" s="14" t="s">
        <v>5</v>
      </c>
      <c r="F8" s="14" t="s">
        <v>4</v>
      </c>
      <c r="G8" s="14" t="s">
        <v>5</v>
      </c>
      <c r="H8" s="14" t="s">
        <v>4</v>
      </c>
      <c r="I8" s="14" t="s">
        <v>5</v>
      </c>
      <c r="J8" s="14" t="s">
        <v>4</v>
      </c>
      <c r="K8" s="15" t="s">
        <v>5</v>
      </c>
      <c r="L8" s="15" t="s">
        <v>4</v>
      </c>
      <c r="M8" s="31"/>
      <c r="N8" s="31"/>
      <c r="O8" s="31"/>
      <c r="P8" s="31"/>
      <c r="Q8" s="31"/>
      <c r="R8" s="33"/>
      <c r="S8" s="33"/>
    </row>
    <row r="9" spans="1:25" ht="24.75" x14ac:dyDescent="0.25">
      <c r="A9" s="16">
        <v>1</v>
      </c>
      <c r="B9" s="21" t="s">
        <v>27</v>
      </c>
      <c r="C9" s="20" t="s">
        <v>21</v>
      </c>
      <c r="D9" s="20">
        <v>1</v>
      </c>
      <c r="E9" s="18">
        <v>120000</v>
      </c>
      <c r="F9" s="18">
        <f>E9-(E9/(100+O9)*O9)</f>
        <v>120000</v>
      </c>
      <c r="G9" s="18">
        <v>142785</v>
      </c>
      <c r="H9" s="18">
        <f>G9-(G9/(100+O9)*O9)</f>
        <v>142785</v>
      </c>
      <c r="I9" s="18">
        <v>147117</v>
      </c>
      <c r="J9" s="18">
        <f>I9-(I9/(100+O9)*O9)</f>
        <v>147117</v>
      </c>
      <c r="K9" s="18"/>
      <c r="L9" s="18"/>
      <c r="M9" s="9">
        <f>(SQRT(((E9-AVERAGE(I9,E9,G9))^2+(I9-AVERAGE(I9,E9,G9))^2+(G9-AVERAGE(E9,G9,I9))^2)/2))/AVERAGE(I9,E9,G9)*100</f>
        <v>10.661618549885979</v>
      </c>
      <c r="N9" s="10">
        <f>AVERAGE(F9,J9,H9)</f>
        <v>136634</v>
      </c>
      <c r="O9" s="16">
        <v>0</v>
      </c>
      <c r="P9" s="11">
        <f>ROUND(N9+N9/100*O9, 2)</f>
        <v>136634</v>
      </c>
      <c r="Q9" s="11">
        <f>P9*D9</f>
        <v>136634</v>
      </c>
      <c r="R9" s="18">
        <f>MIN(E9,G9,I9)</f>
        <v>120000</v>
      </c>
      <c r="S9" s="12">
        <f>R9*D9</f>
        <v>120000</v>
      </c>
    </row>
    <row r="10" spans="1:25" s="13" customFormat="1" ht="36" x14ac:dyDescent="0.25">
      <c r="A10" s="16">
        <v>2</v>
      </c>
      <c r="B10" s="17" t="s">
        <v>28</v>
      </c>
      <c r="C10" s="20" t="s">
        <v>21</v>
      </c>
      <c r="D10" s="20">
        <v>8</v>
      </c>
      <c r="E10" s="18"/>
      <c r="F10" s="18"/>
      <c r="G10" s="18">
        <v>1415</v>
      </c>
      <c r="H10" s="18">
        <v>1415</v>
      </c>
      <c r="I10" s="18">
        <v>1929</v>
      </c>
      <c r="J10" s="18">
        <v>1929</v>
      </c>
      <c r="K10" s="18">
        <v>1255</v>
      </c>
      <c r="L10" s="18">
        <v>1255</v>
      </c>
      <c r="M10" s="9">
        <f>STDEV(G10,I10,K10)/AVERAGE(G10,I10,K10)</f>
        <v>0.22971518308936539</v>
      </c>
      <c r="N10" s="10">
        <f>AVERAGE(H10,J10,L10)</f>
        <v>1533</v>
      </c>
      <c r="O10" s="16">
        <v>0</v>
      </c>
      <c r="P10" s="11">
        <f>ROUND(N10+N10/100*O10, 2)</f>
        <v>1533</v>
      </c>
      <c r="Q10" s="11">
        <f>P10*D10</f>
        <v>12264</v>
      </c>
      <c r="R10" s="18">
        <f>MIN(K10,G10,I10)</f>
        <v>1255</v>
      </c>
      <c r="S10" s="12">
        <f>R10*D10</f>
        <v>10040</v>
      </c>
    </row>
    <row r="11" spans="1:25" ht="35.25" customHeight="1" x14ac:dyDescent="0.25">
      <c r="A11" s="26" t="s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7">
        <f>SUM(Q9:Q10)</f>
        <v>148898</v>
      </c>
      <c r="R11" s="19"/>
      <c r="S11" s="7">
        <f>SUM(S9:S10)</f>
        <v>130040</v>
      </c>
    </row>
    <row r="12" spans="1:25" ht="41.25" customHeight="1" x14ac:dyDescent="0.25">
      <c r="A12" s="37" t="s">
        <v>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</row>
    <row r="13" spans="1:25" ht="15" customHeight="1" x14ac:dyDescent="0.25">
      <c r="A13" s="28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6"/>
      <c r="V13" s="5"/>
      <c r="W13" s="5"/>
      <c r="X13" s="5"/>
      <c r="Y13" s="5"/>
    </row>
    <row r="14" spans="1:25" ht="149.25" customHeight="1" x14ac:dyDescent="0.25">
      <c r="A14" s="36" t="s">
        <v>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4"/>
      <c r="W14" s="4"/>
      <c r="X14" s="4"/>
      <c r="Y14" s="4"/>
    </row>
    <row r="15" spans="1:25" ht="1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2" t="s">
        <v>0</v>
      </c>
      <c r="B16" s="23"/>
      <c r="C16" s="24" t="s">
        <v>25</v>
      </c>
      <c r="D16" s="2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</sheetData>
  <mergeCells count="26">
    <mergeCell ref="M7:M8"/>
    <mergeCell ref="N7:N8"/>
    <mergeCell ref="O7:O8"/>
    <mergeCell ref="A7:A8"/>
    <mergeCell ref="A1:U1"/>
    <mergeCell ref="A2:U2"/>
    <mergeCell ref="A4:U4"/>
    <mergeCell ref="A5:U5"/>
    <mergeCell ref="A6:U6"/>
    <mergeCell ref="K7:L7"/>
    <mergeCell ref="A16:B16"/>
    <mergeCell ref="C16:D16"/>
    <mergeCell ref="A11:P11"/>
    <mergeCell ref="A13:T13"/>
    <mergeCell ref="P7:P8"/>
    <mergeCell ref="Q7:Q8"/>
    <mergeCell ref="R7:R8"/>
    <mergeCell ref="S7:S8"/>
    <mergeCell ref="I7:J7"/>
    <mergeCell ref="B7:B8"/>
    <mergeCell ref="C7:C8"/>
    <mergeCell ref="D7:D8"/>
    <mergeCell ref="E7:F7"/>
    <mergeCell ref="G7:H7"/>
    <mergeCell ref="A14:U14"/>
    <mergeCell ref="A12:S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2026-07-20T07:56:46Z</dcterms:modified>
</cp:coreProperties>
</file>