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095" windowHeight="8445" activeTab="2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'!$A$1:$L$16</definedName>
  </definedNames>
  <calcPr calcId="145621"/>
</workbook>
</file>

<file path=xl/calcChain.xml><?xml version="1.0" encoding="utf-8"?>
<calcChain xmlns="http://schemas.openxmlformats.org/spreadsheetml/2006/main">
  <c r="G5" i="4" l="1"/>
  <c r="F5" i="4"/>
  <c r="E5" i="4"/>
  <c r="CS12" i="1" s="1"/>
  <c r="I3" i="4"/>
  <c r="I4" i="4"/>
  <c r="H3" i="4"/>
  <c r="J3" i="4" s="1"/>
  <c r="K3" i="4" s="1"/>
  <c r="H4" i="4"/>
  <c r="J4" i="4" s="1"/>
  <c r="K4" i="4" s="1"/>
  <c r="I2" i="4"/>
  <c r="H2" i="4"/>
  <c r="H6" i="4" l="1"/>
  <c r="I5" i="4"/>
  <c r="J2" i="4"/>
  <c r="H5" i="4"/>
  <c r="K2" i="4" l="1"/>
  <c r="K5" i="4" s="1"/>
  <c r="CP10" i="1" s="1"/>
  <c r="DQ9" i="1" s="1"/>
  <c r="J5" i="4"/>
  <c r="U20" i="2" l="1"/>
  <c r="AJ20" i="2" s="1"/>
  <c r="AD40" i="2"/>
</calcChain>
</file>

<file path=xl/sharedStrings.xml><?xml version="1.0" encoding="utf-8"?>
<sst xmlns="http://schemas.openxmlformats.org/spreadsheetml/2006/main" count="107" uniqueCount="71">
  <si>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</si>
  <si>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</si>
  <si>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</si>
  <si>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</si>
  <si>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</si>
  <si>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</si>
  <si>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</si>
  <si>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</si>
  <si>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</si>
  <si>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</si>
  <si>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</si>
  <si>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</si>
  <si>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</si>
  <si>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</si>
  <si>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</si>
  <si>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</si>
  <si>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</si>
  <si>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</si>
  <si>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</si>
  <si>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</si>
  <si>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</si>
  <si>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</si>
  <si>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</si>
  <si>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</si>
  <si>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</si>
  <si>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</si>
  <si>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</si>
  <si>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</si>
  <si>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</si>
  <si>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</si>
  <si>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</si>
  <si>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</si>
  <si>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</si>
  <si>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</si>
  <si>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</si>
  <si>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</si>
  <si>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</si>
  <si>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</si>
  <si>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</si>
  <si>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</si>
  <si>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</si>
  <si>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</si>
  <si>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</si>
  <si>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</si>
  <si>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</si>
  <si>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Среднее значение</t>
  </si>
  <si>
    <t>Начальная максимальная цена контракта</t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</si>
  <si>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</si>
  <si>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</si>
  <si>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</si>
  <si>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</si>
  <si>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</si>
  <si>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</si>
  <si>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</si>
  <si>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</si>
  <si>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</si>
  <si>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 xml:space="preserve">Приобретение </t>
  </si>
  <si>
    <t xml:space="preserve">Поставщик 1 </t>
  </si>
  <si>
    <t xml:space="preserve">Поставщик 2 </t>
  </si>
  <si>
    <t xml:space="preserve">Поставщик 3 </t>
  </si>
  <si>
    <r>
      <t xml:space="preserve"> Средняя цена, </t>
    </r>
    <r>
      <rPr>
        <b/>
        <i/>
        <sz val="12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</si>
  <si>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2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</si>
  <si>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2"/>
        <rFont val="Times New Roman"/>
        <family val="1"/>
        <charset val="204"/>
      </rPr>
      <t xml:space="preserve"> ν</t>
    </r>
  </si>
  <si>
    <t>Обоснование цены контракта</t>
  </si>
  <si>
    <t>кол-во</t>
  </si>
  <si>
    <t>Ед. изм.</t>
  </si>
  <si>
    <t>Комплект(комп)</t>
  </si>
  <si>
    <t>Конверт почтовый белый DL/ Е65 110*220 (упак. 1000 шт.) с отрывной лентой</t>
  </si>
  <si>
    <t>Конверт почтовый белый С5 162*229  (упак. 1000 шт.) с отрывной лентой</t>
  </si>
  <si>
    <t>Конверт почтовый белый С4 229*324 (упак. 500 шт.) с отрывной лентой</t>
  </si>
  <si>
    <t>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</si>
</sst>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</numFmts>
  <fonts count="34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164" fontId="3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9" fillId="0" borderId="0" xfId="0" applyFont="1"/>
    <xf numFmtId="0" fontId="15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18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166" fontId="30" fillId="3" borderId="3" xfId="1" applyNumberFormat="1" applyFont="1" applyFill="1" applyBorder="1" applyAlignment="1">
      <alignment horizontal="center" vertical="center" wrapText="1"/>
    </xf>
    <xf numFmtId="0" fontId="30" fillId="3" borderId="14" xfId="1" applyFont="1" applyFill="1" applyBorder="1" applyAlignment="1">
      <alignment horizontal="center" vertical="center"/>
    </xf>
    <xf numFmtId="0" fontId="30" fillId="3" borderId="14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164" fontId="30" fillId="3" borderId="0" xfId="2" applyFont="1" applyFill="1" applyAlignment="1">
      <alignment horizontal="right" vertical="center"/>
    </xf>
    <xf numFmtId="0" fontId="30" fillId="3" borderId="0" xfId="1" applyFont="1" applyFill="1" applyAlignment="1">
      <alignment horizontal="center" vertical="center"/>
    </xf>
    <xf numFmtId="164" fontId="30" fillId="3" borderId="3" xfId="2" applyFont="1" applyFill="1" applyBorder="1" applyAlignment="1">
      <alignment horizontal="center" vertical="center" wrapText="1"/>
    </xf>
    <xf numFmtId="0" fontId="30" fillId="3" borderId="3" xfId="1" applyFont="1" applyFill="1" applyBorder="1" applyAlignment="1">
      <alignment horizontal="center" vertical="center" wrapText="1"/>
    </xf>
    <xf numFmtId="164" fontId="30" fillId="3" borderId="0" xfId="2" applyFont="1" applyFill="1" applyAlignment="1">
      <alignment horizontal="center" vertical="center"/>
    </xf>
    <xf numFmtId="0" fontId="32" fillId="3" borderId="3" xfId="1" applyFont="1" applyFill="1" applyBorder="1" applyAlignment="1">
      <alignment horizontal="center" vertical="center" wrapText="1"/>
    </xf>
    <xf numFmtId="164" fontId="30" fillId="3" borderId="0" xfId="2" applyFont="1" applyFill="1" applyAlignment="1">
      <alignment horizontal="right"/>
    </xf>
    <xf numFmtId="0" fontId="30" fillId="3" borderId="0" xfId="1" applyFont="1" applyFill="1"/>
    <xf numFmtId="0" fontId="30" fillId="3" borderId="0" xfId="1" applyFont="1" applyFill="1" applyBorder="1"/>
    <xf numFmtId="0" fontId="30" fillId="3" borderId="0" xfId="1" applyFont="1" applyFill="1" applyAlignment="1">
      <alignment wrapText="1"/>
    </xf>
    <xf numFmtId="0" fontId="30" fillId="3" borderId="0" xfId="1" applyFont="1" applyFill="1" applyAlignment="1"/>
    <xf numFmtId="2" fontId="30" fillId="3" borderId="14" xfId="1" applyNumberFormat="1" applyFont="1" applyFill="1" applyBorder="1" applyAlignment="1">
      <alignment horizontal="center" vertical="center" wrapText="1"/>
    </xf>
    <xf numFmtId="2" fontId="30" fillId="3" borderId="3" xfId="1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0" fillId="2" borderId="14" xfId="1" applyFont="1" applyFill="1" applyBorder="1" applyAlignment="1">
      <alignment horizontal="center" vertical="center" wrapText="1"/>
    </xf>
    <xf numFmtId="4" fontId="33" fillId="2" borderId="16" xfId="0" applyNumberFormat="1" applyFont="1" applyFill="1" applyBorder="1" applyAlignment="1">
      <alignment horizontal="center" vertical="top" wrapText="1"/>
    </xf>
    <xf numFmtId="2" fontId="30" fillId="2" borderId="3" xfId="1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164" fontId="30" fillId="2" borderId="3" xfId="2" applyFont="1" applyFill="1" applyBorder="1" applyAlignment="1">
      <alignment horizontal="center" vertical="center" wrapText="1"/>
    </xf>
    <xf numFmtId="164" fontId="30" fillId="0" borderId="3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167" fontId="13" fillId="0" borderId="1" xfId="0" applyNumberFormat="1" applyFont="1" applyBorder="1" applyAlignment="1">
      <alignment horizontal="left" vertical="center"/>
    </xf>
    <xf numFmtId="167" fontId="13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7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167" fontId="27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23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0" fontId="12" fillId="3" borderId="3" xfId="1" applyFont="1" applyFill="1" applyBorder="1" applyAlignment="1"/>
    <xf numFmtId="167" fontId="12" fillId="3" borderId="3" xfId="1" applyNumberFormat="1" applyFont="1" applyFill="1" applyBorder="1" applyAlignment="1">
      <alignment horizontal="center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/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J22"/>
  <sheetViews>
    <sheetView topLeftCell="A5" zoomScale="115" zoomScaleNormal="115" workbookViewId="0">
      <selection activeCell="DI14" sqref="DI14:GJ14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 customHeight="1"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</row>
    <row r="2" spans="1:192" ht="34.5" customHeight="1"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</row>
    <row r="4" spans="1:192" ht="18.75">
      <c r="A4" s="53" t="s">
        <v>63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</row>
    <row r="5" spans="1:192" ht="18.7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</row>
    <row r="6" spans="1:192" ht="17.25" customHeight="1">
      <c r="A6" s="55" t="s">
        <v>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</row>
    <row r="7" spans="1:192" ht="18.75">
      <c r="A7" s="57" t="s">
        <v>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6" t="s">
        <v>56</v>
      </c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</row>
    <row r="8" spans="1:192" ht="37.5" customHeight="1">
      <c r="A8" s="57" t="s">
        <v>2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6" t="s">
        <v>3</v>
      </c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</row>
    <row r="9" spans="1:192" ht="18.75" customHeight="1">
      <c r="A9" s="76" t="s">
        <v>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8"/>
      <c r="BZ9" s="57" t="s">
        <v>10</v>
      </c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85"/>
      <c r="DQ9" s="61" t="str">
        <f>IF(CP10&lt;33,"идентичным","неидентичным")</f>
        <v>идентичным</v>
      </c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2"/>
      <c r="FD9" s="62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3"/>
    </row>
    <row r="10" spans="1:192" ht="18.75">
      <c r="A10" s="79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1"/>
      <c r="BZ10" s="64" t="s">
        <v>11</v>
      </c>
      <c r="CA10" s="64"/>
      <c r="CB10" s="64"/>
      <c r="CC10" s="64"/>
      <c r="CD10" s="64"/>
      <c r="CE10" s="65"/>
      <c r="CF10" s="66" t="s">
        <v>12</v>
      </c>
      <c r="CG10" s="66"/>
      <c r="CH10" s="66"/>
      <c r="CI10" s="66"/>
      <c r="CJ10" s="66"/>
      <c r="CK10" s="59" t="s">
        <v>9</v>
      </c>
      <c r="CL10" s="59"/>
      <c r="CM10" s="59"/>
      <c r="CN10" s="59"/>
      <c r="CO10" s="59"/>
      <c r="CP10" s="68">
        <f>'НМЦ '!K5</f>
        <v>4.9000000000000004</v>
      </c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86" t="s">
        <v>14</v>
      </c>
      <c r="DC10" s="86"/>
      <c r="DD10" s="86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3"/>
    </row>
    <row r="11" spans="1:192" ht="18.75" customHeight="1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1"/>
      <c r="BZ11" s="64"/>
      <c r="CA11" s="64"/>
      <c r="CB11" s="64"/>
      <c r="CC11" s="64"/>
      <c r="CD11" s="64"/>
      <c r="CE11" s="65"/>
      <c r="CF11" s="67"/>
      <c r="CG11" s="67"/>
      <c r="CH11" s="67"/>
      <c r="CI11" s="67"/>
      <c r="CJ11" s="67"/>
      <c r="CK11" s="60"/>
      <c r="CL11" s="60"/>
      <c r="CM11" s="60"/>
      <c r="CN11" s="60"/>
      <c r="CO11" s="60"/>
      <c r="CP11" s="69"/>
      <c r="CQ11" s="69"/>
      <c r="CR11" s="69"/>
      <c r="CS11" s="70"/>
      <c r="CT11" s="70"/>
      <c r="CU11" s="70"/>
      <c r="CV11" s="70"/>
      <c r="CW11" s="70"/>
      <c r="CX11" s="70"/>
      <c r="CY11" s="70"/>
      <c r="CZ11" s="70"/>
      <c r="DA11" s="70"/>
      <c r="DB11" s="86"/>
      <c r="DC11" s="86"/>
      <c r="DD11" s="86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4"/>
    </row>
    <row r="12" spans="1:192" ht="18.75" customHeight="1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1"/>
      <c r="BZ12" s="95" t="s">
        <v>15</v>
      </c>
      <c r="CA12" s="95"/>
      <c r="CB12" s="95"/>
      <c r="CC12" s="95"/>
      <c r="CD12" s="95"/>
      <c r="CE12" s="95"/>
      <c r="CF12" s="96"/>
      <c r="CG12" s="96"/>
      <c r="CH12" s="96"/>
      <c r="CI12" s="96"/>
      <c r="CJ12" s="96"/>
      <c r="CK12" s="96"/>
      <c r="CL12" s="96"/>
      <c r="CM12" s="96"/>
      <c r="CN12" s="96"/>
      <c r="CO12" s="97"/>
      <c r="CP12" s="59" t="s">
        <v>9</v>
      </c>
      <c r="CQ12" s="59"/>
      <c r="CR12" s="59"/>
      <c r="CS12" s="93">
        <f>'НМЦ '!E5</f>
        <v>25155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3"/>
    </row>
    <row r="13" spans="1:192" ht="18.75" customHeight="1">
      <c r="A13" s="82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4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8"/>
      <c r="CP13" s="60"/>
      <c r="CQ13" s="60"/>
      <c r="CR13" s="60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4"/>
    </row>
    <row r="14" spans="1:192" ht="18.75" customHeight="1">
      <c r="A14" s="87" t="s">
        <v>18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9"/>
      <c r="DI14" s="90">
        <v>46240</v>
      </c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2"/>
    </row>
    <row r="15" spans="1:192" ht="18.75">
      <c r="A15" s="62" t="s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Z16" s="2"/>
    </row>
    <row r="17" spans="1:130" ht="15" customHeight="1">
      <c r="A17" s="72" t="s">
        <v>6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Z17" s="2"/>
    </row>
    <row r="18" spans="1:130" ht="18.7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9"/>
      <c r="AU18" s="9"/>
      <c r="AV18" s="9"/>
      <c r="AW18" s="9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Z18" s="2"/>
    </row>
    <row r="19" spans="1:130" ht="18.75">
      <c r="A19" s="75" t="s">
        <v>19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3"/>
      <c r="AU19" s="3"/>
      <c r="AV19" s="3"/>
      <c r="AW19" s="3"/>
      <c r="AX19" s="75" t="s">
        <v>20</v>
      </c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Z19" s="2"/>
    </row>
    <row r="20" spans="1:130" ht="18.7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Z20" s="2"/>
    </row>
    <row r="21" spans="1:130" ht="23.25" customHeight="1">
      <c r="A21" s="74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Z21" s="1"/>
    </row>
    <row r="22" spans="1:130">
      <c r="A22" s="72" t="s">
        <v>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1">
    <mergeCell ref="A17:DV17"/>
    <mergeCell ref="A16:DV16"/>
    <mergeCell ref="A9:BY13"/>
    <mergeCell ref="BZ9:DP9"/>
    <mergeCell ref="A15:DV15"/>
    <mergeCell ref="DB10:DD11"/>
    <mergeCell ref="CP12:CR13"/>
    <mergeCell ref="A14:DH14"/>
    <mergeCell ref="DI14:GJ14"/>
    <mergeCell ref="CS12:DQ13"/>
    <mergeCell ref="BZ12:CO13"/>
    <mergeCell ref="A20:DV20"/>
    <mergeCell ref="A22:DV22"/>
    <mergeCell ref="A18:AS18"/>
    <mergeCell ref="AX18:DV18"/>
    <mergeCell ref="A19:AS19"/>
    <mergeCell ref="AX19:DV19"/>
    <mergeCell ref="A21:DV21"/>
    <mergeCell ref="A8:BY8"/>
    <mergeCell ref="BZ8:GJ8"/>
    <mergeCell ref="CK10:CO11"/>
    <mergeCell ref="DQ9:GJ9"/>
    <mergeCell ref="BZ10:CE11"/>
    <mergeCell ref="CF10:CJ11"/>
    <mergeCell ref="CP10:DA11"/>
    <mergeCell ref="BZ1:GJ2"/>
    <mergeCell ref="A4:GJ4"/>
    <mergeCell ref="A5:GJ5"/>
    <mergeCell ref="A6:GJ6"/>
    <mergeCell ref="BZ7:GJ7"/>
    <mergeCell ref="A7:BY7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1029" r:id="rId4">
          <objectPr defaultSize="0" autoPict="0" r:id="rId5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9" r:id="rId4"/>
      </mc:Fallback>
    </mc:AlternateContent>
    <mc:AlternateContent xmlns:mc="http://schemas.openxmlformats.org/markup-compatibility/2006">
      <mc:Choice Requires="x14">
        <oleObject progId="Equation.3" shapeId="1025" r:id="rId6">
          <objectPr defaultSize="0" autoPict="0" r:id="rId7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view="pageBreakPreview" zoomScale="145" zoomScaleSheetLayoutView="145" workbookViewId="0">
      <selection activeCell="DE8" sqref="DE8"/>
    </sheetView>
  </sheetViews>
  <sheetFormatPr defaultColWidth="0.7109375" defaultRowHeight="1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27" t="s">
        <v>35</v>
      </c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5"/>
      <c r="FS1" s="15"/>
      <c r="FT1" s="15"/>
      <c r="FU1" s="15"/>
      <c r="FV1" s="15"/>
      <c r="FW1" s="15"/>
      <c r="FX1" s="15"/>
      <c r="FY1" s="15"/>
      <c r="FZ1" s="15"/>
    </row>
    <row r="2" spans="1:182" ht="16.5">
      <c r="A2" s="16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</row>
    <row r="3" spans="1:182" ht="7.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</row>
    <row r="4" spans="1:182" ht="16.5">
      <c r="A4" s="15" t="s">
        <v>21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</row>
    <row r="5" spans="1:182" ht="18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01" t="s">
        <v>12</v>
      </c>
      <c r="BL5" s="101"/>
      <c r="BM5" s="101"/>
      <c r="BN5" s="101"/>
      <c r="BO5" s="101"/>
      <c r="BP5" s="100" t="s">
        <v>9</v>
      </c>
      <c r="BQ5" s="100"/>
      <c r="BR5" s="100"/>
      <c r="BS5" s="100"/>
      <c r="BT5" s="100"/>
      <c r="BU5" s="103" t="s">
        <v>23</v>
      </c>
      <c r="BV5" s="103"/>
      <c r="BW5" s="103"/>
      <c r="BX5" s="103"/>
      <c r="BY5" s="103"/>
      <c r="BZ5" s="103"/>
      <c r="CA5" s="103"/>
      <c r="CB5" s="103"/>
      <c r="CC5" s="103"/>
      <c r="CD5" s="103"/>
      <c r="CE5" s="105" t="s">
        <v>13</v>
      </c>
      <c r="CF5" s="105"/>
      <c r="CG5" s="105"/>
      <c r="CH5" s="105"/>
      <c r="CI5" s="105"/>
      <c r="CJ5" s="106">
        <v>100</v>
      </c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</row>
    <row r="6" spans="1:182" ht="12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01"/>
      <c r="BL6" s="101"/>
      <c r="BM6" s="101"/>
      <c r="BN6" s="101"/>
      <c r="BO6" s="101"/>
      <c r="BP6" s="100"/>
      <c r="BQ6" s="100"/>
      <c r="BR6" s="100"/>
      <c r="BS6" s="100"/>
      <c r="BT6" s="100"/>
      <c r="BU6" s="104" t="s">
        <v>25</v>
      </c>
      <c r="BV6" s="104"/>
      <c r="BW6" s="104"/>
      <c r="BX6" s="99" t="s">
        <v>26</v>
      </c>
      <c r="BY6" s="99"/>
      <c r="BZ6" s="99"/>
      <c r="CA6" s="99"/>
      <c r="CB6" s="105" t="s">
        <v>27</v>
      </c>
      <c r="CC6" s="105"/>
      <c r="CD6" s="105"/>
      <c r="CE6" s="105"/>
      <c r="CF6" s="105"/>
      <c r="CG6" s="105"/>
      <c r="CH6" s="105"/>
      <c r="CI6" s="105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</row>
    <row r="7" spans="1:182" ht="12" customHeight="1">
      <c r="A7" s="15"/>
      <c r="B7" s="15"/>
      <c r="C7" s="15"/>
      <c r="D7" s="15"/>
      <c r="E7" s="15"/>
      <c r="F7" s="15"/>
      <c r="G7" s="102" t="s">
        <v>8</v>
      </c>
      <c r="H7" s="102"/>
      <c r="I7" s="102"/>
      <c r="J7" s="102"/>
      <c r="K7" s="102"/>
      <c r="L7" s="102"/>
      <c r="M7" s="102"/>
      <c r="N7" s="10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</row>
    <row r="8" spans="1:182" ht="14.25" customHeight="1">
      <c r="A8" s="15"/>
      <c r="B8" s="15"/>
      <c r="C8" s="15"/>
      <c r="D8" s="15"/>
      <c r="E8" s="15"/>
      <c r="F8" s="15"/>
      <c r="G8" s="101" t="s">
        <v>12</v>
      </c>
      <c r="H8" s="101"/>
      <c r="I8" s="101"/>
      <c r="J8" s="101"/>
      <c r="K8" s="101"/>
      <c r="L8" s="105" t="s">
        <v>24</v>
      </c>
      <c r="M8" s="105"/>
      <c r="N8" s="105"/>
      <c r="O8" s="106" t="s">
        <v>28</v>
      </c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</row>
    <row r="9" spans="1:182" ht="0.75" hidden="1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</row>
    <row r="10" spans="1:182" ht="13.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10" t="s">
        <v>12</v>
      </c>
      <c r="P10" s="110"/>
      <c r="Q10" s="110"/>
      <c r="R10" s="110"/>
      <c r="S10" s="110"/>
      <c r="T10" s="100" t="s">
        <v>29</v>
      </c>
      <c r="U10" s="100"/>
      <c r="V10" s="100"/>
      <c r="W10" s="100"/>
      <c r="X10" s="111" t="s">
        <v>30</v>
      </c>
      <c r="Y10" s="111"/>
      <c r="Z10" s="111"/>
      <c r="AA10" s="111"/>
      <c r="AB10" s="111"/>
      <c r="AC10" s="104" t="s">
        <v>16</v>
      </c>
      <c r="AD10" s="104"/>
      <c r="AE10" s="104"/>
      <c r="AF10" s="99" t="s">
        <v>26</v>
      </c>
      <c r="AG10" s="99"/>
      <c r="AH10" s="99"/>
      <c r="AI10" s="99"/>
      <c r="AJ10" s="99"/>
      <c r="AK10" s="20"/>
      <c r="AL10" s="19"/>
      <c r="AM10" s="104" t="s">
        <v>24</v>
      </c>
      <c r="AN10" s="104"/>
      <c r="AO10" s="104"/>
      <c r="AP10" s="104" t="s">
        <v>25</v>
      </c>
      <c r="AQ10" s="104"/>
      <c r="AR10" s="104"/>
      <c r="AS10" s="99" t="s">
        <v>26</v>
      </c>
      <c r="AT10" s="99"/>
      <c r="AU10" s="99"/>
      <c r="AV10" s="99"/>
      <c r="AW10" s="104" t="s">
        <v>27</v>
      </c>
      <c r="AX10" s="104"/>
      <c r="AY10" s="104"/>
      <c r="AZ10" s="104" t="s">
        <v>17</v>
      </c>
      <c r="BA10" s="104"/>
      <c r="BB10" s="104"/>
      <c r="BC10" s="112">
        <v>2</v>
      </c>
      <c r="BD10" s="112"/>
      <c r="BE10" s="112"/>
      <c r="BF10" s="104" t="s">
        <v>24</v>
      </c>
      <c r="BG10" s="104"/>
      <c r="BH10" s="104"/>
      <c r="BI10" s="104"/>
      <c r="BJ10" s="105" t="s">
        <v>32</v>
      </c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</row>
    <row r="11" spans="1:182" ht="12" customHeight="1">
      <c r="A11" s="15"/>
      <c r="B11" s="15"/>
      <c r="C11" s="15"/>
      <c r="D11" s="15"/>
      <c r="E11" s="15"/>
      <c r="F11" s="15"/>
      <c r="G11" s="134" t="s">
        <v>23</v>
      </c>
      <c r="H11" s="105"/>
      <c r="I11" s="105"/>
      <c r="J11" s="105"/>
      <c r="K11" s="105"/>
      <c r="L11" s="105" t="s">
        <v>9</v>
      </c>
      <c r="M11" s="105"/>
      <c r="N11" s="105"/>
      <c r="O11" s="110"/>
      <c r="P11" s="110"/>
      <c r="Q11" s="110"/>
      <c r="R11" s="110"/>
      <c r="S11" s="110"/>
      <c r="T11" s="135"/>
      <c r="U11" s="135"/>
      <c r="V11" s="135"/>
      <c r="W11" s="135"/>
      <c r="X11" s="113" t="s">
        <v>47</v>
      </c>
      <c r="Y11" s="113"/>
      <c r="Z11" s="113"/>
      <c r="AA11" s="113"/>
      <c r="AB11" s="113"/>
      <c r="AC11" s="114"/>
      <c r="AD11" s="114"/>
      <c r="AE11" s="114"/>
      <c r="AF11" s="115"/>
      <c r="AG11" s="115"/>
      <c r="AH11" s="115"/>
      <c r="AI11" s="115"/>
      <c r="AJ11" s="115"/>
      <c r="AK11" s="136" t="s">
        <v>31</v>
      </c>
      <c r="AL11" s="136"/>
      <c r="AM11" s="114"/>
      <c r="AN11" s="114"/>
      <c r="AO11" s="114"/>
      <c r="AP11" s="114"/>
      <c r="AQ11" s="114"/>
      <c r="AR11" s="114"/>
      <c r="AS11" s="115"/>
      <c r="AT11" s="115"/>
      <c r="AU11" s="115"/>
      <c r="AV11" s="115"/>
      <c r="AW11" s="114"/>
      <c r="AX11" s="114"/>
      <c r="AY11" s="114"/>
      <c r="AZ11" s="114"/>
      <c r="BA11" s="114"/>
      <c r="BB11" s="114"/>
      <c r="BC11" s="21"/>
      <c r="BD11" s="21"/>
      <c r="BE11" s="21"/>
      <c r="BF11" s="104"/>
      <c r="BG11" s="104"/>
      <c r="BH11" s="104"/>
      <c r="BI11" s="104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  <c r="DE11" s="105"/>
      <c r="DF11" s="105"/>
      <c r="DG11" s="105"/>
      <c r="DH11" s="105"/>
      <c r="DI11" s="105"/>
      <c r="DJ11" s="10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</row>
    <row r="12" spans="1:182" ht="12" customHeight="1">
      <c r="A12" s="15"/>
      <c r="B12" s="15"/>
      <c r="C12" s="15"/>
      <c r="D12" s="15"/>
      <c r="E12" s="15"/>
      <c r="F12" s="15"/>
      <c r="G12" s="105"/>
      <c r="H12" s="105"/>
      <c r="I12" s="105"/>
      <c r="J12" s="105"/>
      <c r="K12" s="105"/>
      <c r="L12" s="105"/>
      <c r="M12" s="105"/>
      <c r="N12" s="105"/>
      <c r="O12" s="110"/>
      <c r="P12" s="110"/>
      <c r="Q12" s="110"/>
      <c r="R12" s="110"/>
      <c r="S12" s="110"/>
      <c r="T12" s="116" t="s">
        <v>48</v>
      </c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04"/>
      <c r="BG12" s="104"/>
      <c r="BH12" s="104"/>
      <c r="BI12" s="104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5"/>
      <c r="DJ12" s="10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</row>
    <row r="13" spans="1:182" ht="3" hidden="1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10"/>
      <c r="P13" s="110"/>
      <c r="Q13" s="110"/>
      <c r="R13" s="110"/>
      <c r="S13" s="110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</row>
    <row r="14" spans="1:182" ht="9" customHeight="1">
      <c r="A14" s="15"/>
      <c r="B14" s="15"/>
      <c r="C14" s="15"/>
      <c r="D14" s="15"/>
      <c r="E14" s="15"/>
      <c r="F14" s="15"/>
      <c r="G14" s="99" t="s">
        <v>26</v>
      </c>
      <c r="H14" s="99"/>
      <c r="I14" s="99"/>
      <c r="J14" s="99"/>
      <c r="K14" s="99"/>
      <c r="L14" s="20"/>
      <c r="M14" s="19"/>
      <c r="N14" s="109" t="s">
        <v>24</v>
      </c>
      <c r="O14" s="109"/>
      <c r="P14" s="109"/>
      <c r="Q14" s="109"/>
      <c r="R14" s="107" t="s">
        <v>49</v>
      </c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</row>
    <row r="15" spans="1:182" ht="13.5" customHeight="1">
      <c r="A15" s="15"/>
      <c r="B15" s="15"/>
      <c r="C15" s="15"/>
      <c r="D15" s="15"/>
      <c r="E15" s="15"/>
      <c r="F15" s="15"/>
      <c r="G15" s="99"/>
      <c r="H15" s="99"/>
      <c r="I15" s="99"/>
      <c r="J15" s="99"/>
      <c r="K15" s="99"/>
      <c r="L15" s="108" t="s">
        <v>31</v>
      </c>
      <c r="M15" s="108"/>
      <c r="N15" s="109"/>
      <c r="O15" s="109"/>
      <c r="P15" s="109"/>
      <c r="Q15" s="109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</row>
    <row r="16" spans="1:182" ht="15.75" customHeight="1">
      <c r="A16" s="15"/>
      <c r="B16" s="15"/>
      <c r="C16" s="15"/>
      <c r="D16" s="15"/>
      <c r="E16" s="15"/>
      <c r="F16" s="15"/>
      <c r="G16" s="104" t="s">
        <v>25</v>
      </c>
      <c r="H16" s="104"/>
      <c r="I16" s="104"/>
      <c r="J16" s="99" t="s">
        <v>26</v>
      </c>
      <c r="K16" s="99"/>
      <c r="L16" s="99"/>
      <c r="M16" s="99"/>
      <c r="N16" s="124" t="s">
        <v>27</v>
      </c>
      <c r="O16" s="124"/>
      <c r="P16" s="124"/>
      <c r="Q16" s="109" t="s">
        <v>24</v>
      </c>
      <c r="R16" s="109"/>
      <c r="S16" s="107" t="s">
        <v>33</v>
      </c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</row>
    <row r="17" spans="1:235" ht="0.75" customHeight="1">
      <c r="A17" s="15"/>
      <c r="B17" s="15"/>
      <c r="C17" s="15"/>
      <c r="D17" s="15"/>
      <c r="E17" s="15"/>
      <c r="F17" s="15"/>
      <c r="G17" s="23"/>
      <c r="H17" s="23"/>
      <c r="I17" s="23"/>
      <c r="J17" s="24"/>
      <c r="K17" s="24"/>
      <c r="L17" s="24"/>
      <c r="M17" s="24"/>
      <c r="N17" s="23"/>
      <c r="O17" s="23"/>
      <c r="P17" s="23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</row>
    <row r="18" spans="1:235" ht="16.5">
      <c r="A18" s="15"/>
      <c r="B18" s="15"/>
      <c r="C18" s="15"/>
      <c r="D18" s="15"/>
      <c r="E18" s="15"/>
      <c r="F18" s="15"/>
      <c r="G18" s="105" t="s">
        <v>30</v>
      </c>
      <c r="H18" s="105"/>
      <c r="I18" s="105"/>
      <c r="J18" s="105"/>
      <c r="K18" s="105" t="s">
        <v>24</v>
      </c>
      <c r="L18" s="105"/>
      <c r="M18" s="105"/>
      <c r="N18" s="106" t="s">
        <v>34</v>
      </c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6"/>
      <c r="DM18" s="106"/>
      <c r="DN18" s="106"/>
      <c r="DO18" s="106"/>
      <c r="DP18" s="106"/>
      <c r="DQ18" s="106"/>
      <c r="DR18" s="106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</row>
    <row r="19" spans="1:235" ht="3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</row>
    <row r="20" spans="1:235" ht="16.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00" t="s">
        <v>12</v>
      </c>
      <c r="L20" s="100"/>
      <c r="M20" s="100"/>
      <c r="N20" s="100"/>
      <c r="O20" s="100"/>
      <c r="P20" s="100"/>
      <c r="Q20" s="100"/>
      <c r="R20" s="100"/>
      <c r="S20" s="105" t="s">
        <v>9</v>
      </c>
      <c r="T20" s="105"/>
      <c r="U20" s="120">
        <f>'НМЦ '!K5</f>
        <v>4.9000000000000004</v>
      </c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04" t="s">
        <v>14</v>
      </c>
      <c r="AH20" s="104"/>
      <c r="AI20" s="104"/>
      <c r="AJ20" s="104" t="str">
        <f>IF(U20&gt;33,"&gt;","&lt;")</f>
        <v>&lt;</v>
      </c>
      <c r="AK20" s="104"/>
      <c r="AL20" s="104"/>
      <c r="AM20" s="119">
        <v>0.33</v>
      </c>
      <c r="AN20" s="119"/>
      <c r="AO20" s="119"/>
      <c r="AP20" s="119"/>
      <c r="AQ20" s="119"/>
      <c r="AR20" s="119"/>
      <c r="AS20" s="119"/>
      <c r="AT20" s="119"/>
      <c r="AU20" s="119"/>
      <c r="AV20" s="119"/>
      <c r="AW20" s="17" t="s">
        <v>36</v>
      </c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</row>
    <row r="21" spans="1:235" ht="5.25" hidden="1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00"/>
      <c r="L21" s="100"/>
      <c r="M21" s="100"/>
      <c r="N21" s="100"/>
      <c r="O21" s="100"/>
      <c r="P21" s="100"/>
      <c r="Q21" s="100"/>
      <c r="R21" s="100"/>
      <c r="S21" s="105"/>
      <c r="T21" s="105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04"/>
      <c r="AH21" s="104"/>
      <c r="AI21" s="104"/>
      <c r="AJ21" s="104"/>
      <c r="AK21" s="104"/>
      <c r="AL21" s="104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25"/>
      <c r="EG21" s="25"/>
      <c r="EH21" s="2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</row>
    <row r="22" spans="1:235" ht="13.5" customHeight="1">
      <c r="A22" s="18" t="s">
        <v>37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25"/>
      <c r="FP22" s="25"/>
      <c r="FQ22" s="25"/>
      <c r="FR22" s="15"/>
      <c r="FS22" s="15"/>
      <c r="FT22" s="15"/>
      <c r="FU22" s="15"/>
      <c r="FV22" s="15"/>
      <c r="FW22" s="15"/>
      <c r="FX22" s="15"/>
      <c r="FY22" s="15"/>
      <c r="FZ22" s="15"/>
    </row>
    <row r="23" spans="1:235" ht="14.25" customHeight="1">
      <c r="A23" s="18" t="s">
        <v>38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</row>
    <row r="24" spans="1:235" ht="12" customHeight="1">
      <c r="A24" s="102" t="s">
        <v>39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  <c r="DI24" s="102"/>
      <c r="DJ24" s="102"/>
      <c r="DK24" s="102"/>
      <c r="DL24" s="102"/>
      <c r="DM24" s="102"/>
      <c r="DN24" s="102"/>
      <c r="DO24" s="102"/>
      <c r="DP24" s="102"/>
      <c r="DQ24" s="102"/>
      <c r="DR24" s="102"/>
      <c r="DS24" s="102"/>
      <c r="DT24" s="102"/>
      <c r="DU24" s="102"/>
      <c r="DV24" s="102"/>
      <c r="DW24" s="102"/>
      <c r="DX24" s="102"/>
      <c r="DY24" s="102"/>
      <c r="DZ24" s="102"/>
      <c r="EA24" s="102"/>
      <c r="EB24" s="102"/>
      <c r="EC24" s="102"/>
      <c r="ED24" s="102"/>
      <c r="EE24" s="102"/>
      <c r="EF24" s="102"/>
      <c r="EG24" s="102"/>
      <c r="EH24" s="102"/>
      <c r="EI24" s="102"/>
      <c r="EJ24" s="102"/>
      <c r="EK24" s="102"/>
      <c r="EL24" s="102"/>
      <c r="EM24" s="102"/>
      <c r="EN24" s="102"/>
      <c r="EO24" s="102"/>
      <c r="EP24" s="102"/>
      <c r="EQ24" s="102"/>
      <c r="ER24" s="102"/>
      <c r="ES24" s="102"/>
      <c r="ET24" s="102"/>
      <c r="EU24" s="102"/>
      <c r="EV24" s="102"/>
      <c r="EW24" s="102"/>
      <c r="EX24" s="102"/>
      <c r="EY24" s="102"/>
      <c r="EZ24" s="102"/>
      <c r="FA24" s="102"/>
      <c r="FB24" s="102"/>
      <c r="FC24" s="102"/>
      <c r="FD24" s="102"/>
      <c r="FE24" s="102"/>
      <c r="FF24" s="102"/>
      <c r="FG24" s="102"/>
      <c r="FH24" s="102"/>
      <c r="FI24" s="102"/>
      <c r="FJ24" s="102"/>
      <c r="FK24" s="18"/>
      <c r="FL24" s="18"/>
      <c r="FM24" s="18"/>
      <c r="FN24" s="18"/>
      <c r="FO24" s="17"/>
      <c r="FP24" s="17"/>
      <c r="FQ24" s="17"/>
      <c r="FR24" s="15"/>
      <c r="FS24" s="15"/>
      <c r="FT24" s="15"/>
      <c r="FU24" s="15"/>
      <c r="FV24" s="15"/>
      <c r="FW24" s="15"/>
      <c r="FX24" s="15"/>
      <c r="FY24" s="15"/>
      <c r="FZ24" s="15"/>
    </row>
    <row r="25" spans="1:235" ht="6.75" hidden="1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7"/>
      <c r="FP25" s="17"/>
      <c r="FQ25" s="17"/>
      <c r="FR25" s="15"/>
      <c r="FS25" s="15"/>
      <c r="FT25" s="15"/>
      <c r="FU25" s="15"/>
      <c r="FV25" s="15"/>
      <c r="FW25" s="15"/>
      <c r="FX25" s="15"/>
      <c r="FY25" s="15"/>
      <c r="FZ25" s="15"/>
    </row>
    <row r="26" spans="1:235" ht="21" customHeight="1">
      <c r="A26" s="118" t="s">
        <v>50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8"/>
      <c r="FP26" s="18"/>
      <c r="FQ26" s="18"/>
      <c r="FR26" s="15"/>
      <c r="FS26" s="15"/>
      <c r="FT26" s="15"/>
      <c r="FU26" s="15"/>
      <c r="FV26" s="15"/>
      <c r="FW26" s="15"/>
      <c r="FX26" s="15"/>
      <c r="FY26" s="15"/>
      <c r="FZ26" s="15"/>
    </row>
    <row r="27" spans="1:235" ht="0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8"/>
      <c r="FP27" s="18"/>
      <c r="FQ27" s="18"/>
      <c r="FR27" s="15"/>
      <c r="FS27" s="15"/>
      <c r="FT27" s="15"/>
      <c r="FU27" s="15"/>
      <c r="FV27" s="15"/>
      <c r="FW27" s="15"/>
      <c r="FX27" s="15"/>
      <c r="FY27" s="15"/>
      <c r="FZ27" s="15"/>
    </row>
    <row r="28" spans="1:235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00" t="s">
        <v>51</v>
      </c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4" t="s">
        <v>9</v>
      </c>
      <c r="AB28" s="104"/>
      <c r="AC28" s="104"/>
      <c r="AD28" s="128" t="s">
        <v>40</v>
      </c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04" t="s">
        <v>13</v>
      </c>
      <c r="AT28" s="104"/>
      <c r="AU28" s="104"/>
      <c r="AV28" s="133" t="s">
        <v>29</v>
      </c>
      <c r="AW28" s="133"/>
      <c r="AX28" s="133"/>
      <c r="AY28" s="133"/>
      <c r="AZ28" s="133"/>
      <c r="BA28" s="133"/>
      <c r="BB28" s="133"/>
      <c r="BC28" s="133"/>
      <c r="BD28" s="133"/>
      <c r="BE28" s="131" t="s">
        <v>30</v>
      </c>
      <c r="BF28" s="131"/>
      <c r="BG28" s="131"/>
      <c r="BH28" s="131"/>
      <c r="BI28" s="131"/>
      <c r="BJ28" s="131"/>
      <c r="BK28" s="131"/>
      <c r="BL28" s="99" t="s">
        <v>26</v>
      </c>
      <c r="BM28" s="99"/>
      <c r="BN28" s="99"/>
      <c r="BO28" s="99"/>
      <c r="BP28" s="99"/>
      <c r="BQ28" s="20"/>
      <c r="BR28" s="19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9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18"/>
      <c r="FP28" s="18"/>
      <c r="FQ28" s="18"/>
      <c r="FR28" s="15"/>
      <c r="FS28" s="15"/>
      <c r="FT28" s="15"/>
      <c r="FU28" s="15"/>
      <c r="FV28" s="15"/>
      <c r="FW28" s="15"/>
      <c r="FX28" s="15"/>
      <c r="FY28" s="15"/>
      <c r="FZ28" s="15"/>
    </row>
    <row r="29" spans="1:235" ht="16.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4"/>
      <c r="AB29" s="104"/>
      <c r="AC29" s="104"/>
      <c r="AD29" s="129" t="s">
        <v>30</v>
      </c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04"/>
      <c r="AT29" s="104"/>
      <c r="AU29" s="104"/>
      <c r="AV29" s="133"/>
      <c r="AW29" s="133"/>
      <c r="AX29" s="133"/>
      <c r="AY29" s="133"/>
      <c r="AZ29" s="133"/>
      <c r="BA29" s="133"/>
      <c r="BB29" s="133"/>
      <c r="BC29" s="133"/>
      <c r="BD29" s="133"/>
      <c r="BE29" s="132" t="s">
        <v>52</v>
      </c>
      <c r="BF29" s="132"/>
      <c r="BG29" s="132"/>
      <c r="BH29" s="132"/>
      <c r="BI29" s="132"/>
      <c r="BJ29" s="132"/>
      <c r="BK29" s="132"/>
      <c r="BL29" s="99"/>
      <c r="BM29" s="99"/>
      <c r="BN29" s="99"/>
      <c r="BO29" s="99"/>
      <c r="BP29" s="99"/>
      <c r="BQ29" s="108" t="s">
        <v>31</v>
      </c>
      <c r="BR29" s="108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9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18"/>
      <c r="FP29" s="18"/>
      <c r="FQ29" s="18"/>
      <c r="FR29" s="15"/>
      <c r="FS29" s="15"/>
      <c r="FT29" s="15"/>
      <c r="FU29" s="15"/>
      <c r="FV29" s="15"/>
      <c r="FW29" s="15"/>
      <c r="FX29" s="15"/>
      <c r="FY29" s="15"/>
      <c r="FZ29" s="15"/>
    </row>
    <row r="30" spans="1:235" ht="0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</row>
    <row r="31" spans="1:235" ht="12" customHeight="1">
      <c r="A31" s="15"/>
      <c r="B31" s="15"/>
      <c r="C31" s="15"/>
      <c r="D31" s="15"/>
      <c r="E31" s="15"/>
      <c r="F31" s="15"/>
      <c r="G31" s="102" t="s">
        <v>8</v>
      </c>
      <c r="H31" s="102"/>
      <c r="I31" s="102"/>
      <c r="J31" s="102"/>
      <c r="K31" s="102"/>
      <c r="L31" s="102"/>
      <c r="M31" s="102"/>
      <c r="N31" s="102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</row>
    <row r="32" spans="1:235" ht="12" customHeight="1">
      <c r="A32" s="15"/>
      <c r="B32" s="15"/>
      <c r="C32" s="15"/>
      <c r="D32" s="15"/>
      <c r="E32" s="15"/>
      <c r="F32" s="15"/>
      <c r="G32" s="112" t="s">
        <v>41</v>
      </c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  <c r="CS32" s="112"/>
      <c r="CT32" s="112"/>
      <c r="CU32" s="112"/>
      <c r="CV32" s="112"/>
      <c r="CW32" s="112"/>
      <c r="CX32" s="112"/>
      <c r="CY32" s="112"/>
      <c r="CZ32" s="112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>
      <c r="A34" s="15"/>
      <c r="B34" s="15"/>
      <c r="C34" s="15"/>
      <c r="D34" s="15"/>
      <c r="E34" s="15"/>
      <c r="F34" s="15"/>
      <c r="G34" s="126" t="s">
        <v>53</v>
      </c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</row>
    <row r="35" spans="1:256" ht="6" hidden="1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</row>
    <row r="36" spans="1:256" ht="13.5" customHeight="1">
      <c r="A36" s="15"/>
      <c r="B36" s="15"/>
      <c r="C36" s="15"/>
      <c r="D36" s="15"/>
      <c r="E36" s="15"/>
      <c r="F36" s="15"/>
      <c r="G36" s="126" t="s">
        <v>54</v>
      </c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</row>
    <row r="37" spans="1:256" ht="6.75" hidden="1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>
      <c r="A38" s="15"/>
      <c r="B38" s="15"/>
      <c r="C38" s="15"/>
      <c r="D38" s="15"/>
      <c r="E38" s="15"/>
      <c r="F38" s="15"/>
      <c r="G38" s="27" t="s">
        <v>55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</row>
    <row r="40" spans="1:256" ht="16.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00" t="s">
        <v>51</v>
      </c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 t="s">
        <v>9</v>
      </c>
      <c r="AB40" s="100"/>
      <c r="AC40" s="100"/>
      <c r="AD40" s="122">
        <f>'НМЦ '!I5</f>
        <v>9690</v>
      </c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3"/>
      <c r="CC40" s="123"/>
      <c r="CD40" s="125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21"/>
      <c r="CS40" s="121"/>
      <c r="CT40" s="104"/>
      <c r="CU40" s="104"/>
      <c r="CV40" s="104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</row>
    <row r="41" spans="1:256" ht="9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3"/>
      <c r="CC41" s="123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21"/>
      <c r="CS41" s="121"/>
      <c r="CT41" s="104"/>
      <c r="CU41" s="104"/>
      <c r="CV41" s="104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</row>
    <row r="42" spans="1:256" ht="6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27"/>
      <c r="FP42" s="27"/>
      <c r="FQ42" s="27"/>
      <c r="FR42" s="15"/>
      <c r="FS42" s="15"/>
      <c r="FT42" s="15"/>
      <c r="FU42" s="15"/>
      <c r="FV42" s="15"/>
      <c r="FW42" s="15"/>
      <c r="FX42" s="15"/>
      <c r="FY42" s="15"/>
      <c r="FZ42" s="15"/>
    </row>
    <row r="43" spans="1:256" ht="16.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</row>
    <row r="44" spans="1:256" ht="6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</row>
    <row r="45" spans="1:256" ht="16.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</row>
    <row r="46" spans="1:256" ht="6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</row>
    <row r="47" spans="1:256" ht="40.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</row>
    <row r="48" spans="1:256" ht="13.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  <mergeCell ref="J16:M16"/>
    <mergeCell ref="G14:K15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CJ5:CZ6"/>
    <mergeCell ref="AZ10:BB11"/>
    <mergeCell ref="CE5:CI6"/>
    <mergeCell ref="CB6:CD6"/>
    <mergeCell ref="A26:BC26"/>
    <mergeCell ref="A24:FJ24"/>
    <mergeCell ref="AG20:AI21"/>
    <mergeCell ref="K20:R21"/>
    <mergeCell ref="AJ20:AL21"/>
    <mergeCell ref="AM20:AV21"/>
    <mergeCell ref="U20:AF21"/>
    <mergeCell ref="S20:T21"/>
    <mergeCell ref="G18:J18"/>
    <mergeCell ref="N18:DR18"/>
    <mergeCell ref="K18:M18"/>
    <mergeCell ref="S16:FC16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BX6:CA6"/>
    <mergeCell ref="BP5:BT6"/>
    <mergeCell ref="G8:K8"/>
    <mergeCell ref="G7:N7"/>
    <mergeCell ref="BK5:BO6"/>
    <mergeCell ref="BU5:CD5"/>
    <mergeCell ref="BU6:BW6"/>
    <mergeCell ref="L8:N8"/>
    <mergeCell ref="O8:BP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110" zoomScaleNormal="110" zoomScaleSheetLayoutView="100" workbookViewId="0">
      <selection activeCell="H15" sqref="H15"/>
    </sheetView>
  </sheetViews>
  <sheetFormatPr defaultColWidth="9.140625" defaultRowHeight="15.75"/>
  <cols>
    <col min="1" max="1" width="4.7109375" style="39" customWidth="1"/>
    <col min="2" max="2" width="56.140625" style="39" customWidth="1"/>
    <col min="3" max="3" width="7.140625" style="39" customWidth="1"/>
    <col min="4" max="4" width="18.85546875" style="39" customWidth="1"/>
    <col min="5" max="5" width="14.42578125" style="39" customWidth="1"/>
    <col min="6" max="7" width="13.85546875" style="39" customWidth="1"/>
    <col min="8" max="8" width="18.42578125" style="39" customWidth="1"/>
    <col min="9" max="9" width="15" style="39" customWidth="1"/>
    <col min="10" max="10" width="24.7109375" style="39" customWidth="1"/>
    <col min="11" max="11" width="14.85546875" style="39" customWidth="1"/>
    <col min="12" max="12" width="13.5703125" style="38" customWidth="1"/>
    <col min="13" max="16384" width="9.140625" style="39"/>
  </cols>
  <sheetData>
    <row r="1" spans="1:12" s="33" customFormat="1" ht="51.75" customHeight="1" thickBot="1">
      <c r="A1" s="29" t="s">
        <v>42</v>
      </c>
      <c r="B1" s="30" t="s">
        <v>43</v>
      </c>
      <c r="C1" s="30" t="s">
        <v>64</v>
      </c>
      <c r="D1" s="30" t="s">
        <v>65</v>
      </c>
      <c r="E1" s="46" t="s">
        <v>57</v>
      </c>
      <c r="F1" s="30" t="s">
        <v>58</v>
      </c>
      <c r="G1" s="30" t="s">
        <v>59</v>
      </c>
      <c r="H1" s="30" t="s">
        <v>60</v>
      </c>
      <c r="I1" s="31" t="s">
        <v>44</v>
      </c>
      <c r="J1" s="30" t="s">
        <v>61</v>
      </c>
      <c r="K1" s="30" t="s">
        <v>62</v>
      </c>
      <c r="L1" s="32"/>
    </row>
    <row r="2" spans="1:12" s="33" customFormat="1" ht="39" customHeight="1" thickBot="1">
      <c r="A2" s="29">
        <v>1</v>
      </c>
      <c r="B2" s="49" t="s">
        <v>68</v>
      </c>
      <c r="C2" s="30">
        <v>3</v>
      </c>
      <c r="D2" s="45" t="s">
        <v>66</v>
      </c>
      <c r="E2" s="50">
        <v>3230</v>
      </c>
      <c r="F2" s="51">
        <v>3340</v>
      </c>
      <c r="G2" s="51">
        <v>3555</v>
      </c>
      <c r="H2" s="28">
        <f t="shared" ref="H2:H4" si="0">ROUND(AVERAGE(E2:G2),2)</f>
        <v>3375</v>
      </c>
      <c r="I2" s="34">
        <f>C2*E2</f>
        <v>9690</v>
      </c>
      <c r="J2" s="35">
        <f t="shared" ref="J2:J4" si="1">ROUND((SQRT(SUM(POWER((E2-H2),2),POWER((F2-H2),2),POWER((G2-H2),2))/2)),2)</f>
        <v>165.3</v>
      </c>
      <c r="K2" s="35">
        <f t="shared" ref="K2:K4" si="2">ROUND(((J2/H2)*100),2)</f>
        <v>4.9000000000000004</v>
      </c>
      <c r="L2" s="32"/>
    </row>
    <row r="3" spans="1:12" s="33" customFormat="1" ht="36.75" customHeight="1" thickBot="1">
      <c r="A3" s="29">
        <v>2</v>
      </c>
      <c r="B3" s="49" t="s">
        <v>67</v>
      </c>
      <c r="C3" s="30">
        <v>5</v>
      </c>
      <c r="D3" s="45" t="s">
        <v>66</v>
      </c>
      <c r="E3" s="50">
        <v>2380</v>
      </c>
      <c r="F3" s="51">
        <v>2540</v>
      </c>
      <c r="G3" s="51">
        <v>2395</v>
      </c>
      <c r="H3" s="28">
        <f t="shared" si="0"/>
        <v>2438.33</v>
      </c>
      <c r="I3" s="34">
        <f t="shared" ref="I3:I4" si="3">C3*E3</f>
        <v>11900</v>
      </c>
      <c r="J3" s="35">
        <f t="shared" si="1"/>
        <v>88.36</v>
      </c>
      <c r="K3" s="35">
        <f t="shared" si="2"/>
        <v>3.62</v>
      </c>
      <c r="L3" s="32"/>
    </row>
    <row r="4" spans="1:12" s="33" customFormat="1" ht="41.25" customHeight="1" thickBot="1">
      <c r="A4" s="29">
        <v>3</v>
      </c>
      <c r="B4" s="49" t="s">
        <v>69</v>
      </c>
      <c r="C4" s="30">
        <v>1</v>
      </c>
      <c r="D4" s="45" t="s">
        <v>70</v>
      </c>
      <c r="E4" s="47">
        <v>3565</v>
      </c>
      <c r="F4" s="43">
        <v>3360</v>
      </c>
      <c r="G4" s="43">
        <v>4555</v>
      </c>
      <c r="H4" s="28">
        <f t="shared" si="0"/>
        <v>3826.67</v>
      </c>
      <c r="I4" s="34">
        <f t="shared" si="3"/>
        <v>3565</v>
      </c>
      <c r="J4" s="35">
        <f t="shared" si="1"/>
        <v>639.03</v>
      </c>
      <c r="K4" s="35">
        <f t="shared" si="2"/>
        <v>16.7</v>
      </c>
      <c r="L4" s="32"/>
    </row>
    <row r="5" spans="1:12" s="33" customFormat="1" ht="16.5" customHeight="1">
      <c r="A5" s="35"/>
      <c r="B5" s="37" t="s">
        <v>45</v>
      </c>
      <c r="C5" s="37"/>
      <c r="D5" s="37"/>
      <c r="E5" s="48">
        <f>SUMPRODUCT(E2:E4,C2:C4)</f>
        <v>25155</v>
      </c>
      <c r="F5" s="44">
        <f>SUMPRODUCT(F2:F4,C2:C4)</f>
        <v>26080</v>
      </c>
      <c r="G5" s="44">
        <f>SUMPRODUCT(G2:G4,C2:C4)</f>
        <v>27195</v>
      </c>
      <c r="H5" s="28">
        <f>ROUND(AVERAGE(E5:G5),2)</f>
        <v>26143.33</v>
      </c>
      <c r="I5" s="34">
        <f>SUM(I2:I2)</f>
        <v>9690</v>
      </c>
      <c r="J5" s="28">
        <f>AVERAGE(J2:J2)</f>
        <v>165.3</v>
      </c>
      <c r="K5" s="28">
        <f>AVERAGE(K2:K2)</f>
        <v>4.9000000000000004</v>
      </c>
      <c r="L5" s="36"/>
    </row>
    <row r="6" spans="1:12" ht="19.5" customHeight="1">
      <c r="A6" s="137" t="s">
        <v>46</v>
      </c>
      <c r="B6" s="137"/>
      <c r="C6" s="137"/>
      <c r="D6" s="137"/>
      <c r="E6" s="137"/>
      <c r="F6" s="137"/>
      <c r="G6" s="137"/>
      <c r="H6" s="138">
        <f>(E5+F5+G5)/3</f>
        <v>26143.333333333332</v>
      </c>
      <c r="I6" s="138"/>
      <c r="J6" s="138"/>
      <c r="K6" s="138"/>
    </row>
    <row r="7" spans="1:1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>
      <c r="B9" s="41"/>
      <c r="C9" s="41"/>
      <c r="D9" s="42"/>
      <c r="E9" s="42"/>
      <c r="F9" s="42"/>
      <c r="G9" s="41"/>
      <c r="H9" s="42"/>
      <c r="I9" s="42"/>
      <c r="J9" s="42"/>
      <c r="K9" s="42"/>
    </row>
    <row r="10" spans="1:12"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2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2"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2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2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2"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2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8" ht="12" customHeight="1"/>
  </sheetData>
  <mergeCells count="2">
    <mergeCell ref="A6:G6"/>
    <mergeCell ref="H6:K6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kolasocolov1996@mail.ru</cp:lastModifiedBy>
  <cp:lastPrinted>2026-08-06T08:34:21Z</cp:lastPrinted>
  <dcterms:created xsi:type="dcterms:W3CDTF">2014-03-04T07:13:44Z</dcterms:created>
  <dcterms:modified xsi:type="dcterms:W3CDTF">2026-08-18T06:53:25Z</dcterms:modified>
</cp:coreProperties>
</file>