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360" windowWidth="24240" windowHeight="12075"/>
  </bookViews>
  <sheets>
    <sheet name="ОНМЦ" sheetId="1" r:id="rId1"/>
  </sheets>
  <calcPr calcId="145621" fullPrecision="0"/>
</workbook>
</file>

<file path=xl/calcChain.xml><?xml version="1.0" encoding="utf-8"?>
<calcChain xmlns="http://schemas.openxmlformats.org/spreadsheetml/2006/main">
  <c r="J13" i="1" l="1"/>
  <c r="K13" i="1"/>
  <c r="L13" i="1" s="1"/>
  <c r="M13" i="1"/>
  <c r="N13" i="1"/>
  <c r="O13" i="1"/>
  <c r="P13" i="1" s="1"/>
  <c r="Q13" i="1"/>
  <c r="J14" i="1"/>
  <c r="K14" i="1"/>
  <c r="L14" i="1" s="1"/>
  <c r="M14" i="1"/>
  <c r="N14" i="1"/>
  <c r="O14" i="1"/>
  <c r="P14" i="1" s="1"/>
  <c r="Q14" i="1"/>
  <c r="J15" i="1" l="1"/>
  <c r="N15" i="1" s="1"/>
  <c r="Q15" i="1"/>
  <c r="M15" i="1" l="1"/>
  <c r="O15" i="1"/>
  <c r="P15" i="1" s="1"/>
  <c r="K15" i="1"/>
  <c r="L15" i="1" s="1"/>
  <c r="J11" i="1"/>
  <c r="K11" i="1" s="1"/>
  <c r="L11" i="1" s="1"/>
  <c r="Q11" i="1"/>
  <c r="J12" i="1"/>
  <c r="M12" i="1" s="1"/>
  <c r="Q12" i="1"/>
  <c r="O11" i="1" l="1"/>
  <c r="P11" i="1" s="1"/>
  <c r="N11" i="1"/>
  <c r="N12" i="1"/>
  <c r="O12" i="1"/>
  <c r="P12" i="1" s="1"/>
  <c r="K12" i="1"/>
  <c r="L12" i="1" s="1"/>
  <c r="M11" i="1"/>
  <c r="J10" i="1"/>
  <c r="K10" i="1" s="1"/>
  <c r="L10" i="1" s="1"/>
  <c r="Q10" i="1"/>
  <c r="Q16" i="1" s="1"/>
  <c r="N10" i="1" l="1"/>
  <c r="M10" i="1"/>
  <c r="O10" i="1"/>
  <c r="P10" i="1" s="1"/>
  <c r="P16" i="1" s="1"/>
</calcChain>
</file>

<file path=xl/sharedStrings.xml><?xml version="1.0" encoding="utf-8"?>
<sst xmlns="http://schemas.openxmlformats.org/spreadsheetml/2006/main" count="49" uniqueCount="43">
  <si>
    <t>Существенные условия исполнения контракта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</si>
  <si>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</si>
  <si>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</si>
  <si>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</si>
  <si>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Коммерческие предложения (руб.)</t>
  </si>
  <si>
    <t xml:space="preserve"> 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</si>
  <si>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НМЦК контракта с учетом округления цены за единицу (руб.)</t>
  </si>
  <si>
    <t>Однородность совокупности значений выявленных цен, используемых в расчете НМЦК</t>
  </si>
  <si>
    <t xml:space="preserve">Средняя арифметическая цена за единицу                      &lt;ц&gt; </t>
  </si>
  <si>
    <t>НМЦК, определяемая методом сопоставимых рыночных цен (анализа рынка)*</t>
  </si>
  <si>
    <t>Ед.изм.</t>
  </si>
  <si>
    <t>№ п/п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</si>
  <si>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</si>
  <si>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НМЦК по формуле</t>
    </r>
    <r>
      <rPr>
        <sz val="11"/>
        <color indexed="8"/>
        <rFont val="Times New Roman"/>
        <family val="1"/>
        <charset val="204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</si>
  <si>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Наименование товара </t>
  </si>
  <si>
    <t>Таблица № 2</t>
  </si>
  <si>
    <t>Итого:</t>
  </si>
  <si>
    <t>Н.Г. Хоршева</t>
  </si>
  <si>
    <t>№ 1</t>
  </si>
  <si>
    <t>№ 2</t>
  </si>
  <si>
    <t>№ 3</t>
  </si>
  <si>
    <t>Главный специалист-эксперт финансово-хозяйственного отдела</t>
  </si>
  <si>
    <t>Предмет закупки</t>
  </si>
  <si>
    <t>ОКПД 2</t>
  </si>
  <si>
    <t>Основные характеристики объекта закупки</t>
  </si>
  <si>
    <t>В соответствии с техническим заданием</t>
  </si>
  <si>
    <t>Используемый метод определения НМЦК с обоснованием</t>
  </si>
  <si>
    <t>Метод сопоставимых рыночных цен (анализ рынка). В соответствии с пунктом 6 статьи 22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исполнителем).</t>
  </si>
  <si>
    <t>Расчет начальной (максимальной) цены контракта (НМЦК)</t>
  </si>
  <si>
    <t>Обоснование НМЦК подготовил:</t>
  </si>
  <si>
    <t>НМЦК контракта, п.4 ч.1 ст. 93 Федерального закона 44-ФЗ</t>
  </si>
  <si>
    <t>Кол-во</t>
  </si>
  <si>
    <t>шт.</t>
  </si>
  <si>
    <t>29.31.23.120</t>
  </si>
  <si>
    <t>Обоснование начальной (максимальной) цены контрата (НМЦК), цены контракта, заключаемого с единственным поставщиком (подрядчиком, исполнителем) на поставку хозяйственных товаров для нужд  Волжско-Окского управления Федеральной службы по экологическому, технологическому и атомному надзору</t>
  </si>
  <si>
    <t>Поставка хозяйственных товаров</t>
  </si>
  <si>
    <t>Леска для триммеров (2,4мм)</t>
  </si>
  <si>
    <t>Метла уличная плоская с черенком</t>
  </si>
  <si>
    <t>Очки защитные</t>
  </si>
  <si>
    <t>Рулетка строительная 5м</t>
  </si>
  <si>
    <t>Щетка для уборки техническая, 40см</t>
  </si>
  <si>
    <t>Черенок деревянный 120 см</t>
  </si>
  <si>
    <r>
      <t>Совокупность значений, используемых в расчете, при определении НМЦК является  однородной, т.к. коэффициент вариации цены не превышает 33%. 
Заказчиком установлена начальная (максимальная) цена в размере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5067 </t>
    </r>
    <r>
      <rPr>
        <sz val="12"/>
        <rFont val="Times New Roman"/>
        <family val="1"/>
        <charset val="204"/>
      </rPr>
      <t xml:space="preserve">(пять тысяч шестьдесят семь) руб. 58 коп.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</si>
</sst>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29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0">
    <xf numFmtId="0" fontId="0" fillId="0" borderId="0" xfId="0"/>
    <xf numFmtId="0" fontId="19" fillId="0" borderId="0" xfId="0" applyFont="1" applyFill="1" applyAlignment="1" applyProtection="1">
      <alignment vertical="center"/>
      <protection locked="0"/>
    </xf>
    <xf numFmtId="0" fontId="20" fillId="0" borderId="0" xfId="0" applyFont="1" applyAlignment="1">
      <alignment horizontal="left"/>
    </xf>
    <xf numFmtId="0" fontId="21" fillId="0" borderId="0" xfId="0" applyFont="1"/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0" xfId="0" applyFont="1" applyAlignment="1">
      <alignment horizontal="right" vertical="center"/>
    </xf>
    <xf numFmtId="0" fontId="23" fillId="0" borderId="11" xfId="0" applyFont="1" applyFill="1" applyBorder="1" applyAlignment="1">
      <alignment horizontal="center" vertical="center"/>
    </xf>
    <xf numFmtId="164" fontId="21" fillId="0" borderId="11" xfId="0" applyNumberFormat="1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/>
    </xf>
    <xf numFmtId="2" fontId="21" fillId="0" borderId="11" xfId="0" applyNumberFormat="1" applyFont="1" applyFill="1" applyBorder="1" applyAlignment="1">
      <alignment horizontal="center" vertical="center" wrapText="1"/>
    </xf>
    <xf numFmtId="2" fontId="21" fillId="0" borderId="0" xfId="0" applyNumberFormat="1" applyFont="1"/>
    <xf numFmtId="0" fontId="19" fillId="0" borderId="11" xfId="0" applyFont="1" applyBorder="1" applyAlignment="1" applyProtection="1">
      <alignment vertical="top" wrapText="1"/>
      <protection locked="0"/>
    </xf>
    <xf numFmtId="1" fontId="21" fillId="0" borderId="11" xfId="0" applyNumberFormat="1" applyFont="1" applyFill="1" applyBorder="1" applyAlignment="1">
      <alignment horizontal="center" vertical="center" wrapText="1"/>
    </xf>
    <xf numFmtId="0" fontId="21" fillId="0" borderId="0" xfId="0" applyFont="1" applyAlignment="1"/>
    <xf numFmtId="0" fontId="23" fillId="0" borderId="11" xfId="0" quotePrefix="1" applyFont="1" applyFill="1" applyBorder="1" applyAlignment="1">
      <alignment horizontal="left" wrapText="1"/>
    </xf>
    <xf numFmtId="0" fontId="21" fillId="0" borderId="12" xfId="0" applyFont="1" applyFill="1" applyBorder="1" applyAlignment="1">
      <alignment horizontal="center" vertical="center" wrapText="1"/>
    </xf>
    <xf numFmtId="2" fontId="23" fillId="0" borderId="11" xfId="0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 applyProtection="1">
      <alignment horizontal="right" vertical="top" wrapText="1"/>
      <protection locked="0"/>
    </xf>
    <xf numFmtId="0" fontId="19" fillId="0" borderId="11" xfId="0" applyFont="1" applyFill="1" applyBorder="1" applyAlignment="1" applyProtection="1">
      <alignment vertical="top" wrapText="1"/>
      <protection locked="0"/>
    </xf>
    <xf numFmtId="0" fontId="19" fillId="0" borderId="12" xfId="0" applyFont="1" applyFill="1" applyBorder="1" applyAlignment="1" applyProtection="1">
      <alignment vertical="top" wrapText="1"/>
      <protection locked="0"/>
    </xf>
    <xf numFmtId="0" fontId="19" fillId="0" borderId="12" xfId="0" applyFont="1" applyFill="1" applyBorder="1" applyAlignment="1" applyProtection="1">
      <alignment horizontal="center" vertical="center"/>
      <protection locked="0"/>
    </xf>
    <xf numFmtId="2" fontId="19" fillId="0" borderId="12" xfId="0" applyNumberFormat="1" applyFont="1" applyFill="1" applyBorder="1" applyAlignment="1" applyProtection="1">
      <alignment vertical="top"/>
      <protection locked="0"/>
    </xf>
    <xf numFmtId="2" fontId="19" fillId="0" borderId="12" xfId="0" applyNumberFormat="1" applyFont="1" applyFill="1" applyBorder="1" applyAlignment="1" applyProtection="1">
      <alignment horizontal="center" vertical="center"/>
      <protection locked="0"/>
    </xf>
    <xf numFmtId="0" fontId="20" fillId="0" borderId="1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top" wrapText="1"/>
    </xf>
    <xf numFmtId="0" fontId="21" fillId="0" borderId="11" xfId="0" applyFont="1" applyBorder="1"/>
    <xf numFmtId="2" fontId="24" fillId="0" borderId="12" xfId="0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Fill="1"/>
    <xf numFmtId="0" fontId="27" fillId="0" borderId="0" xfId="0" applyFont="1" applyFill="1" applyBorder="1" applyAlignment="1">
      <alignment horizontal="left" vertical="center" wrapText="1"/>
    </xf>
    <xf numFmtId="1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19" fillId="0" borderId="18" xfId="0" applyNumberFormat="1" applyFont="1" applyBorder="1" applyAlignment="1">
      <alignment horizontal="left" wrapText="1"/>
    </xf>
    <xf numFmtId="0" fontId="25" fillId="0" borderId="18" xfId="0" applyNumberFormat="1" applyFont="1" applyBorder="1" applyAlignment="1">
      <alignment horizontal="left" wrapText="1"/>
    </xf>
    <xf numFmtId="0" fontId="20" fillId="0" borderId="0" xfId="0" applyFont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/>
    </xf>
    <xf numFmtId="0" fontId="21" fillId="0" borderId="0" xfId="0" applyFont="1" applyAlignment="1">
      <alignment horizontal="center"/>
    </xf>
    <xf numFmtId="2" fontId="20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left" vertical="center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8</xdr:row>
      <xdr:rowOff>1238250</xdr:rowOff>
    </xdr:from>
    <xdr:to>
      <xdr:col>12</xdr:col>
      <xdr:colOff>19050</xdr:colOff>
      <xdr:row>8</xdr:row>
      <xdr:rowOff>1590675</xdr:rowOff>
    </xdr:to>
    <xdr:pic>
      <xdr:nvPicPr>
        <xdr:cNvPr id="1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3171825"/>
          <a:ext cx="10763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8</xdr:row>
      <xdr:rowOff>923925</xdr:rowOff>
    </xdr:from>
    <xdr:to>
      <xdr:col>11</xdr:col>
      <xdr:colOff>0</xdr:colOff>
      <xdr:row>8</xdr:row>
      <xdr:rowOff>1362075</xdr:rowOff>
    </xdr:to>
    <xdr:pic>
      <xdr:nvPicPr>
        <xdr:cNvPr id="1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2857500"/>
          <a:ext cx="10096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247650</xdr:colOff>
      <xdr:row>8</xdr:row>
      <xdr:rowOff>2000250</xdr:rowOff>
    </xdr:from>
    <xdr:to>
      <xdr:col>12</xdr:col>
      <xdr:colOff>1771650</xdr:colOff>
      <xdr:row>8</xdr:row>
      <xdr:rowOff>2371725</xdr:rowOff>
    </xdr:to>
    <xdr:pic>
      <xdr:nvPicPr>
        <xdr:cNvPr id="119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1275" y="3933825"/>
          <a:ext cx="15240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314325</xdr:colOff>
      <xdr:row>8</xdr:row>
      <xdr:rowOff>1400175</xdr:rowOff>
    </xdr:from>
    <xdr:to>
      <xdr:col>12</xdr:col>
      <xdr:colOff>438150</xdr:colOff>
      <xdr:row>8</xdr:row>
      <xdr:rowOff>1628775</xdr:rowOff>
    </xdr:to>
    <xdr:pic>
      <xdr:nvPicPr>
        <xdr:cNvPr id="119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33337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3"/>
  <sheetViews>
    <sheetView tabSelected="1" zoomScale="84" zoomScaleNormal="84" workbookViewId="0">
      <selection activeCell="K26" sqref="K26"/>
    </sheetView>
  </sheetViews>
  <sheetFormatPr defaultRowHeight="15" x14ac:dyDescent="0.25"/>
  <cols>
    <col min="1" max="1" width="2.5703125" style="3" customWidth="1"/>
    <col min="2" max="2" width="6.85546875" style="3" customWidth="1"/>
    <col min="3" max="3" width="33.28515625" style="3" customWidth="1"/>
    <col min="4" max="4" width="20.28515625" style="3" hidden="1" customWidth="1"/>
    <col min="5" max="5" width="9.7109375" style="3" customWidth="1"/>
    <col min="6" max="6" width="8.5703125" style="3" customWidth="1"/>
    <col min="7" max="7" width="14" style="3" customWidth="1"/>
    <col min="8" max="8" width="13" style="3" customWidth="1"/>
    <col min="9" max="9" width="12.7109375" style="3" customWidth="1"/>
    <col min="10" max="10" width="18" style="3" customWidth="1"/>
    <col min="11" max="11" width="15.42578125" style="3" customWidth="1"/>
    <col min="12" max="12" width="16.5703125" style="3" customWidth="1"/>
    <col min="13" max="13" width="26.85546875" style="3" customWidth="1"/>
    <col min="14" max="14" width="15" style="3" customWidth="1"/>
    <col min="15" max="15" width="15.28515625" style="3" customWidth="1"/>
    <col min="16" max="16" width="14.5703125" style="3" customWidth="1"/>
    <col min="17" max="17" width="15.5703125" style="3" customWidth="1"/>
    <col min="18" max="16384" width="9.140625" style="3"/>
  </cols>
  <sheetData>
    <row r="1" spans="2:17" ht="24.6" customHeight="1" x14ac:dyDescent="0.25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 t="s">
        <v>15</v>
      </c>
    </row>
    <row r="2" spans="2:17" ht="35.25" customHeight="1" x14ac:dyDescent="0.25">
      <c r="B2" s="32"/>
      <c r="C2" s="48" t="s">
        <v>34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2:17" ht="19.5" customHeight="1" x14ac:dyDescent="0.25">
      <c r="B3" s="57" t="s">
        <v>22</v>
      </c>
      <c r="C3" s="57"/>
      <c r="D3" s="33"/>
      <c r="E3" s="57" t="s">
        <v>35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2:17" ht="16.5" customHeight="1" x14ac:dyDescent="0.25">
      <c r="B4" s="59" t="s">
        <v>23</v>
      </c>
      <c r="C4" s="59"/>
      <c r="D4" s="28"/>
      <c r="E4" s="58" t="s">
        <v>33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2:17" ht="21.75" customHeight="1" x14ac:dyDescent="0.25">
      <c r="B5" s="59" t="s">
        <v>24</v>
      </c>
      <c r="C5" s="59"/>
      <c r="D5" s="27"/>
      <c r="E5" s="59" t="s">
        <v>25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2:17" ht="50.25" customHeight="1" x14ac:dyDescent="0.25">
      <c r="B6" s="59" t="s">
        <v>26</v>
      </c>
      <c r="C6" s="59"/>
      <c r="D6" s="27"/>
      <c r="E6" s="59" t="s">
        <v>27</v>
      </c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2:17" ht="27" customHeight="1" x14ac:dyDescent="0.25">
      <c r="C7" s="39" t="s">
        <v>28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26"/>
    </row>
    <row r="8" spans="2:17" ht="45.6" customHeight="1" x14ac:dyDescent="0.25">
      <c r="B8" s="41" t="s">
        <v>11</v>
      </c>
      <c r="C8" s="50" t="s">
        <v>14</v>
      </c>
      <c r="D8" s="51" t="s">
        <v>0</v>
      </c>
      <c r="E8" s="51" t="s">
        <v>10</v>
      </c>
      <c r="F8" s="51" t="s">
        <v>31</v>
      </c>
      <c r="G8" s="54" t="s">
        <v>4</v>
      </c>
      <c r="H8" s="55"/>
      <c r="I8" s="56"/>
      <c r="J8" s="44" t="s">
        <v>7</v>
      </c>
      <c r="K8" s="44"/>
      <c r="L8" s="44"/>
      <c r="M8" s="45" t="s">
        <v>9</v>
      </c>
      <c r="N8" s="46"/>
      <c r="O8" s="46"/>
      <c r="P8" s="47"/>
      <c r="Q8" s="30"/>
    </row>
    <row r="9" spans="2:17" ht="193.9" customHeight="1" x14ac:dyDescent="0.25">
      <c r="B9" s="41"/>
      <c r="C9" s="51"/>
      <c r="D9" s="52"/>
      <c r="E9" s="52"/>
      <c r="F9" s="53"/>
      <c r="G9" s="4" t="s">
        <v>18</v>
      </c>
      <c r="H9" s="4" t="s">
        <v>19</v>
      </c>
      <c r="I9" s="4" t="s">
        <v>20</v>
      </c>
      <c r="J9" s="5" t="s">
        <v>8</v>
      </c>
      <c r="K9" s="5" t="s">
        <v>1</v>
      </c>
      <c r="L9" s="6" t="s">
        <v>12</v>
      </c>
      <c r="M9" s="7" t="s">
        <v>13</v>
      </c>
      <c r="N9" s="5" t="s">
        <v>2</v>
      </c>
      <c r="O9" s="5" t="s">
        <v>3</v>
      </c>
      <c r="P9" s="5" t="s">
        <v>6</v>
      </c>
      <c r="Q9" s="29" t="s">
        <v>30</v>
      </c>
    </row>
    <row r="10" spans="2:17" ht="41.25" customHeight="1" x14ac:dyDescent="0.25">
      <c r="B10" s="9">
        <v>1</v>
      </c>
      <c r="C10" s="17" t="s">
        <v>36</v>
      </c>
      <c r="D10" s="18"/>
      <c r="E10" s="18" t="s">
        <v>32</v>
      </c>
      <c r="F10" s="9">
        <v>3</v>
      </c>
      <c r="G10" s="19">
        <v>805</v>
      </c>
      <c r="H10" s="19">
        <v>860</v>
      </c>
      <c r="I10" s="19">
        <v>810.66</v>
      </c>
      <c r="J10" s="10">
        <f t="shared" ref="J10" si="0">SUM(G10:I10)/3</f>
        <v>825.22</v>
      </c>
      <c r="K10" s="11">
        <f t="shared" ref="K10" si="1">SQRT(((G10-J10)*(G10-J10)+(H10-J10)*(H10-J10)+(I10-J10)*(I10-J10))/2)</f>
        <v>30.25</v>
      </c>
      <c r="L10" s="11">
        <f t="shared" ref="L10" si="2">K10/J10*100</f>
        <v>3.67</v>
      </c>
      <c r="M10" s="12">
        <f t="shared" ref="M10" si="3">F10*J10</f>
        <v>2475.66</v>
      </c>
      <c r="N10" s="15">
        <f t="shared" ref="N10" si="4">J10</f>
        <v>825</v>
      </c>
      <c r="O10" s="12">
        <f t="shared" ref="O10" si="5">J10</f>
        <v>825.22</v>
      </c>
      <c r="P10" s="12">
        <f t="shared" ref="P10" si="6">F10*O10</f>
        <v>2475.66</v>
      </c>
      <c r="Q10" s="12">
        <f t="shared" ref="Q10" si="7">F10*G10</f>
        <v>2415</v>
      </c>
    </row>
    <row r="11" spans="2:17" ht="41.25" customHeight="1" x14ac:dyDescent="0.25">
      <c r="B11" s="9">
        <v>2</v>
      </c>
      <c r="C11" s="17" t="s">
        <v>37</v>
      </c>
      <c r="D11" s="18"/>
      <c r="E11" s="18" t="s">
        <v>32</v>
      </c>
      <c r="F11" s="9">
        <v>2</v>
      </c>
      <c r="G11" s="19">
        <v>389</v>
      </c>
      <c r="H11" s="19">
        <v>490</v>
      </c>
      <c r="I11" s="19">
        <v>481</v>
      </c>
      <c r="J11" s="10">
        <f t="shared" ref="J11:J12" si="8">SUM(G11:I11)/3</f>
        <v>453.33332999999999</v>
      </c>
      <c r="K11" s="11">
        <f t="shared" ref="K11:K12" si="9">SQRT(((G11-J11)*(G11-J11)+(H11-J11)*(H11-J11)+(I11-J11)*(I11-J11))/2)</f>
        <v>55.9</v>
      </c>
      <c r="L11" s="11">
        <f t="shared" ref="L11:L12" si="10">K11/J11*100</f>
        <v>12.33</v>
      </c>
      <c r="M11" s="12">
        <f t="shared" ref="M11:M12" si="11">F11*J11</f>
        <v>906.67</v>
      </c>
      <c r="N11" s="15">
        <f t="shared" ref="N11:N12" si="12">J11</f>
        <v>453</v>
      </c>
      <c r="O11" s="12">
        <f t="shared" ref="O11:O12" si="13">J11</f>
        <v>453.33</v>
      </c>
      <c r="P11" s="12">
        <f t="shared" ref="P11:P12" si="14">F11*O11</f>
        <v>906.66</v>
      </c>
      <c r="Q11" s="12">
        <f t="shared" ref="Q11:Q12" si="15">F11*G11</f>
        <v>778</v>
      </c>
    </row>
    <row r="12" spans="2:17" ht="41.25" customHeight="1" x14ac:dyDescent="0.25">
      <c r="B12" s="9">
        <v>3</v>
      </c>
      <c r="C12" s="17" t="s">
        <v>38</v>
      </c>
      <c r="D12" s="18"/>
      <c r="E12" s="18" t="s">
        <v>32</v>
      </c>
      <c r="F12" s="9">
        <v>1</v>
      </c>
      <c r="G12" s="19">
        <v>120</v>
      </c>
      <c r="H12" s="19">
        <v>120.12</v>
      </c>
      <c r="I12" s="19">
        <v>120</v>
      </c>
      <c r="J12" s="10">
        <f t="shared" si="8"/>
        <v>120.04</v>
      </c>
      <c r="K12" s="11">
        <f t="shared" si="9"/>
        <v>7.0000000000000007E-2</v>
      </c>
      <c r="L12" s="11">
        <f t="shared" si="10"/>
        <v>0.06</v>
      </c>
      <c r="M12" s="12">
        <f t="shared" si="11"/>
        <v>120.04</v>
      </c>
      <c r="N12" s="15">
        <f t="shared" si="12"/>
        <v>120</v>
      </c>
      <c r="O12" s="12">
        <f t="shared" si="13"/>
        <v>120.04</v>
      </c>
      <c r="P12" s="12">
        <f t="shared" si="14"/>
        <v>120.04</v>
      </c>
      <c r="Q12" s="12">
        <f t="shared" si="15"/>
        <v>120</v>
      </c>
    </row>
    <row r="13" spans="2:17" ht="41.25" customHeight="1" x14ac:dyDescent="0.25">
      <c r="B13" s="9">
        <v>4</v>
      </c>
      <c r="C13" s="17" t="s">
        <v>39</v>
      </c>
      <c r="D13" s="18"/>
      <c r="E13" s="18" t="s">
        <v>32</v>
      </c>
      <c r="F13" s="9">
        <v>2</v>
      </c>
      <c r="G13" s="19">
        <v>167</v>
      </c>
      <c r="H13" s="19">
        <v>170</v>
      </c>
      <c r="I13" s="19">
        <v>179</v>
      </c>
      <c r="J13" s="10">
        <f t="shared" ref="J13:J14" si="16">SUM(G13:I13)/3</f>
        <v>172</v>
      </c>
      <c r="K13" s="11">
        <f t="shared" ref="K13:K14" si="17">SQRT(((G13-J13)*(G13-J13)+(H13-J13)*(H13-J13)+(I13-J13)*(I13-J13))/2)</f>
        <v>6.24</v>
      </c>
      <c r="L13" s="11">
        <f t="shared" ref="L13:L14" si="18">K13/J13*100</f>
        <v>3.63</v>
      </c>
      <c r="M13" s="12">
        <f t="shared" ref="M13:M14" si="19">F13*J13</f>
        <v>344</v>
      </c>
      <c r="N13" s="15">
        <f t="shared" ref="N13:N14" si="20">J13</f>
        <v>172</v>
      </c>
      <c r="O13" s="12">
        <f t="shared" ref="O13:O14" si="21">J13</f>
        <v>172</v>
      </c>
      <c r="P13" s="12">
        <f t="shared" ref="P13:P14" si="22">F13*O13</f>
        <v>344</v>
      </c>
      <c r="Q13" s="12">
        <f t="shared" ref="Q13:Q14" si="23">F13*G13</f>
        <v>334</v>
      </c>
    </row>
    <row r="14" spans="2:17" ht="41.25" customHeight="1" x14ac:dyDescent="0.25">
      <c r="B14" s="9">
        <v>5</v>
      </c>
      <c r="C14" s="17" t="s">
        <v>40</v>
      </c>
      <c r="D14" s="18"/>
      <c r="E14" s="18" t="s">
        <v>32</v>
      </c>
      <c r="F14" s="9">
        <v>2</v>
      </c>
      <c r="G14" s="19">
        <v>512.29</v>
      </c>
      <c r="H14" s="19">
        <v>520</v>
      </c>
      <c r="I14" s="19">
        <v>508</v>
      </c>
      <c r="J14" s="10">
        <f t="shared" si="16"/>
        <v>513.42999999999995</v>
      </c>
      <c r="K14" s="11">
        <f t="shared" si="17"/>
        <v>6.08</v>
      </c>
      <c r="L14" s="11">
        <f t="shared" si="18"/>
        <v>1.18</v>
      </c>
      <c r="M14" s="12">
        <f t="shared" si="19"/>
        <v>1026.8599999999999</v>
      </c>
      <c r="N14" s="15">
        <f t="shared" si="20"/>
        <v>513</v>
      </c>
      <c r="O14" s="12">
        <f t="shared" si="21"/>
        <v>513.42999999999995</v>
      </c>
      <c r="P14" s="12">
        <f t="shared" si="22"/>
        <v>1026.8599999999999</v>
      </c>
      <c r="Q14" s="12">
        <f t="shared" si="23"/>
        <v>1024.58</v>
      </c>
    </row>
    <row r="15" spans="2:17" ht="41.25" customHeight="1" x14ac:dyDescent="0.25">
      <c r="B15" s="9">
        <v>6</v>
      </c>
      <c r="C15" s="17" t="s">
        <v>41</v>
      </c>
      <c r="D15" s="18"/>
      <c r="E15" s="18" t="s">
        <v>32</v>
      </c>
      <c r="F15" s="9">
        <v>2</v>
      </c>
      <c r="G15" s="19">
        <v>198</v>
      </c>
      <c r="H15" s="19">
        <v>198.98</v>
      </c>
      <c r="I15" s="19">
        <v>198.98</v>
      </c>
      <c r="J15" s="10">
        <f t="shared" ref="J15" si="24">SUM(G15:I15)/3</f>
        <v>198.65333000000001</v>
      </c>
      <c r="K15" s="11">
        <f t="shared" ref="K15" si="25">SQRT(((G15-J15)*(G15-J15)+(H15-J15)*(H15-J15)+(I15-J15)*(I15-J15))/2)</f>
        <v>0.56999999999999995</v>
      </c>
      <c r="L15" s="11">
        <f t="shared" ref="L15" si="26">K15/J15*100</f>
        <v>0.28999999999999998</v>
      </c>
      <c r="M15" s="12">
        <f t="shared" ref="M15" si="27">F15*J15</f>
        <v>397.31</v>
      </c>
      <c r="N15" s="15">
        <f t="shared" ref="N15" si="28">J15</f>
        <v>199</v>
      </c>
      <c r="O15" s="12">
        <f t="shared" ref="O15" si="29">J15</f>
        <v>198.65</v>
      </c>
      <c r="P15" s="12">
        <f t="shared" ref="P15" si="30">F15*O15</f>
        <v>397.3</v>
      </c>
      <c r="Q15" s="12">
        <f t="shared" ref="Q15" si="31">F15*G15</f>
        <v>396</v>
      </c>
    </row>
    <row r="16" spans="2:17" ht="15.75" x14ac:dyDescent="0.25">
      <c r="B16" s="14"/>
      <c r="C16" s="20" t="s">
        <v>16</v>
      </c>
      <c r="D16" s="21"/>
      <c r="E16" s="21"/>
      <c r="F16" s="21"/>
      <c r="G16" s="21"/>
      <c r="H16" s="21"/>
      <c r="I16" s="21"/>
      <c r="J16" s="22"/>
      <c r="K16" s="22"/>
      <c r="L16" s="1"/>
      <c r="M16" s="23"/>
      <c r="N16" s="24"/>
      <c r="O16" s="24"/>
      <c r="P16" s="25">
        <f>SUM(P10:P10)</f>
        <v>2475.66</v>
      </c>
      <c r="Q16" s="31">
        <f>SUM(Q10:Q15)</f>
        <v>5067.58</v>
      </c>
    </row>
    <row r="17" spans="2:16" ht="32.25" customHeight="1" x14ac:dyDescent="0.25">
      <c r="B17" s="36" t="s">
        <v>5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</row>
    <row r="18" spans="2:16" ht="35.25" customHeight="1" x14ac:dyDescent="0.25">
      <c r="B18" s="37" t="s">
        <v>42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2:16" x14ac:dyDescent="0.25">
      <c r="C19" s="2"/>
      <c r="D19" s="2"/>
    </row>
    <row r="20" spans="2:16" x14ac:dyDescent="0.25">
      <c r="B20" s="38" t="s">
        <v>29</v>
      </c>
      <c r="C20" s="38"/>
      <c r="D20" s="38"/>
      <c r="E20" s="38"/>
      <c r="F20" s="38"/>
    </row>
    <row r="21" spans="2:16" x14ac:dyDescent="0.25">
      <c r="B21" s="35" t="s">
        <v>21</v>
      </c>
      <c r="C21" s="35"/>
      <c r="D21" s="35"/>
      <c r="E21" s="35"/>
      <c r="F21" s="35"/>
      <c r="G21" s="35"/>
      <c r="P21" s="13"/>
    </row>
    <row r="22" spans="2:16" ht="32.25" customHeight="1" x14ac:dyDescent="0.25">
      <c r="B22" s="42"/>
      <c r="C22" s="42"/>
      <c r="D22" s="16" t="s">
        <v>17</v>
      </c>
      <c r="E22" s="43" t="s">
        <v>17</v>
      </c>
      <c r="F22" s="43"/>
    </row>
    <row r="23" spans="2:16" x14ac:dyDescent="0.25">
      <c r="B23" s="34">
        <v>46163</v>
      </c>
      <c r="C23" s="35"/>
      <c r="D23" s="35"/>
      <c r="E23" s="35"/>
    </row>
  </sheetData>
  <mergeCells count="25">
    <mergeCell ref="C2:P2"/>
    <mergeCell ref="C8:C9"/>
    <mergeCell ref="D8:D9"/>
    <mergeCell ref="E8:E9"/>
    <mergeCell ref="F8:F9"/>
    <mergeCell ref="G8:I8"/>
    <mergeCell ref="E3:P3"/>
    <mergeCell ref="E4:P4"/>
    <mergeCell ref="E5:P5"/>
    <mergeCell ref="B3:C3"/>
    <mergeCell ref="B4:C4"/>
    <mergeCell ref="B5:C5"/>
    <mergeCell ref="B6:C6"/>
    <mergeCell ref="E6:P6"/>
    <mergeCell ref="B23:E23"/>
    <mergeCell ref="B17:P17"/>
    <mergeCell ref="B18:P18"/>
    <mergeCell ref="B20:F20"/>
    <mergeCell ref="C7:O7"/>
    <mergeCell ref="B8:B9"/>
    <mergeCell ref="B21:G21"/>
    <mergeCell ref="B22:C22"/>
    <mergeCell ref="E22:F22"/>
    <mergeCell ref="J8:L8"/>
    <mergeCell ref="M8:P8"/>
  </mergeCells>
  <phoneticPr fontId="18" type="noConversion"/>
  <pageMargins left="0.25" right="0.25" top="0.75" bottom="0.75" header="0.3" footer="0.3"/>
  <pageSetup paperSize="9" scale="5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ОНМЦ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Николаевна Табашева</cp:lastModifiedBy>
  <cp:lastPrinted>2025-02-21T08:46:17Z</cp:lastPrinted>
  <dcterms:created xsi:type="dcterms:W3CDTF">2014-10-12T23:54:07Z</dcterms:created>
  <dcterms:modified xsi:type="dcterms:W3CDTF">2026-05-21T07:39:53Z</dcterms:modified>
</cp:coreProperties>
</file>