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цензии" sheetId="1" state="visible" r:id="rId1"/>
  </sheets>
  <definedNames>
    <definedName name="_xlnm.Print_Area" localSheetId="0">Лицензии!$A$2:$N$22</definedName>
  </definedNames>
  <calcPr/>
</workbook>
</file>

<file path=xl/sharedStrings.xml><?xml version="1.0" encoding="utf-8"?>
<sst xmlns="http://schemas.openxmlformats.org/spreadsheetml/2006/main" count="39" uniqueCount="39">
  <si>
    <t xml:space="preserve">Расчет начальной (максимальной) цены контракта на 2026 год</t>
  </si>
  <si>
    <t xml:space="preserve">Предоставление неисключительного права (лицензии) на использование ПО «Контур-Фокус» на условиях простой (неисключительной) лицензии в объеме API-лицензии для целей функционирования АСБУБО ФГИАС ЕСУГИ </t>
  </si>
  <si>
    <t>№</t>
  </si>
  <si>
    <t xml:space="preserve">Наименование лицензий (прав)</t>
  </si>
  <si>
    <t xml:space="preserve">Ед. изм</t>
  </si>
  <si>
    <t>Кол-во</t>
  </si>
  <si>
    <t xml:space="preserve">Источник информации о цене (руб./ед.изм.)</t>
  </si>
  <si>
    <t xml:space="preserve">Однородность совокупности значений выявленных цен, используемых в расчете НМЦК**</t>
  </si>
  <si>
    <t xml:space="preserve">НМЦК, определенная методом сопоставимых рыночных цен (анализа рынка)*</t>
  </si>
  <si>
    <t xml:space="preserve">Коммерческое предложение №1 вх.
от 02.07.26
Исх. 46403</t>
  </si>
  <si>
    <t xml:space="preserve">Коммерческое предложение №2 вх. 
от 02.07.2026
Исх. 46372
</t>
  </si>
  <si>
    <t xml:space="preserve">Коммерческое предложение №3 
контракт от 04.04.2025 №100239096125100057</t>
  </si>
  <si>
    <t xml:space="preserve">Средняя арифметическая цена за единицу     &lt;ц&gt; </t>
  </si>
  <si>
    <t xml:space="preserve">Среднее квадратичное отклонение</t>
  </si>
  <si>
    <t xml:space="preserve">Коэффициент вариации цен V (%)                    (не должен превышать 33%)</t>
  </si>
  <si>
    <r>
      <rPr>
        <b/>
        <sz val="10"/>
        <rFont val="Times New Roman"/>
      </rPr>
      <t xml:space="preserve">Расчет НМЦК по формуле</t>
    </r>
    <r>
      <rPr>
        <sz val="1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</si>
  <si>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</si>
  <si>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</si>
  <si>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НМЦК с учетом округления цены за единицу (руб.)**</t>
  </si>
  <si>
    <t xml:space="preserve">Право использования программы для ЭВМ "Контур.Фокус", АPI­Лицензия по тарифному плану "Оптимальный"
сроком действия 12 месяцев, запросы по 15000 компаний</t>
  </si>
  <si>
    <t>шт.</t>
  </si>
  <si>
    <t xml:space="preserve">Право использования программы для ЭВМ "Контур.Фокус", АPIЛицензия по дополнительномутарифному плану "Исполнительные производства ФССП", запросы по 25000 компаний</t>
  </si>
  <si>
    <t xml:space="preserve">Итого: </t>
  </si>
  <si>
    <t xml:space="preserve">Таким образом, на основании проведенных расчетов, начальная (максимальная) цена контракта составляет: 535 808,00 (Пятьсот тридцать пять восемьсот восемь) рублей 00 копеек.</t>
  </si>
  <si>
    <t xml:space="preserve">*Определение НМЦК произведено Заказчиком в соответствии с 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</si>
  <si>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 xml:space="preserve"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</si>
  <si>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 xml:space="preserve">Вместе с тем, с учетом положений части 2 статьи 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</si>
  <si>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 xml:space="preserve">Учитывая изложенное, в связи с доведенными лимитами бюджетных обязательств начальная (максимальная) цена контракта на предоставление лицензий составляет: 499 200 (Четыреста девяносто девять тысяч двести) рублей 00 копеек.</t>
  </si>
  <si>
    <t xml:space="preserve">Наименование лицензий</t>
  </si>
  <si>
    <t xml:space="preserve">Ед. изм.</t>
  </si>
  <si>
    <t xml:space="preserve">Цена за ед. изм. (руб.)</t>
  </si>
  <si>
    <t xml:space="preserve">НМЦК (руб.)</t>
  </si>
  <si>
    <t>1.</t>
  </si>
  <si>
    <t>Итого:</t>
  </si>
  <si>
    <r>
      <rPr>
        <sz val="13"/>
        <rFont val="Times New Roman"/>
      </rPr>
      <t xml:space="preserve">Цена не превышает расчетно-нормативные затраты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 (З</t>
    </r>
    <r>
      <rPr>
        <vertAlign val="superscript"/>
        <sz val="13"/>
        <rFont val="Times New Roman"/>
      </rPr>
      <t>спо</t>
    </r>
    <r>
      <rPr>
        <sz val="13"/>
        <rFont val="Times New Roman"/>
      </rPr>
      <t xml:space="preserve">), рассчитанных согласно Нормативным затратам на обеспечение функций центрального аппарата Федерального агентства по управлению государственным имуществом, утвержденным приказом Росимущества от 25.04.2017 № 124 (Приложение № 15) по формуле: </t>
    </r>
  </si>
  <si>
    <t>где:</t>
  </si>
  <si>
    <t xml:space="preserve"> - затраты на оплату услуг по сопровождению программы для ЭВМ "Контур.Фокус", АPI;</t>
  </si>
  <si>
    <t xml:space="preserve"> - затраты на оплату услуг по сопровождению и приобретению иного программного обеспечения.</t>
  </si>
  <si>
    <t xml:space="preserve">Зспо = (0+499200) =  499200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</si>
</sst>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_р_._-;\-* #,##0_р_._-;_-* &quot;-&quot;_р_._-;_-@_-"/>
    <numFmt numFmtId="161" formatCode="_-* #,##0.00_р_._-;\-* #,##0.00_р_._-;_-* &quot;-&quot;??_р_._-;_-@_-"/>
  </numFmts>
  <fonts count="11">
    <font>
      <sz val="11.000000"/>
      <color theme="1"/>
      <name val="Calibri"/>
      <scheme val="minor"/>
    </font>
    <font>
      <sz val="10.000000"/>
      <color theme="1"/>
      <name val="Times New Roman"/>
    </font>
    <font>
      <b/>
      <sz val="10.000000"/>
      <color theme="1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  <font>
      <sz val="11.000000"/>
      <color theme="1"/>
      <name val="Times New Roman"/>
    </font>
    <font>
      <sz val="13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1" applyFill="1" applyBorder="1"/>
  </cellStyleXfs>
  <cellXfs count="57">
    <xf fontId="0" fillId="0" borderId="0" numFmtId="0" xfId="0"/>
    <xf fontId="1" fillId="0" borderId="0" numFmtId="0" xfId="0" applyFont="1"/>
    <xf fontId="1" fillId="0" borderId="0" numFmtId="0" xfId="0" applyFont="1" applyAlignment="1">
      <alignment vertical="top"/>
    </xf>
    <xf fontId="2" fillId="0" borderId="0" numFmtId="0" xfId="0" applyFont="1" applyAlignment="1">
      <alignment horizontal="left" wrapText="1"/>
    </xf>
    <xf fontId="1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left" vertical="center" wrapText="1"/>
    </xf>
    <xf fontId="1" fillId="0" borderId="0" numFmtId="0" xfId="0" applyFont="1" applyAlignment="1">
      <alignment wrapText="1"/>
    </xf>
    <xf fontId="3" fillId="0" borderId="0" numFmtId="0" xfId="0" applyFont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2" xfId="0" applyNumberFormat="1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1" fillId="0" borderId="1" numFmtId="0" xfId="0" applyFont="1" applyBorder="1"/>
    <xf fontId="4" fillId="2" borderId="1" numFmtId="0" xfId="0" applyFont="1" applyFill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2" fillId="0" borderId="1" numFmtId="0" xfId="0" applyFont="1" applyBorder="1" applyAlignment="1">
      <alignment horizontal="center" vertical="top" wrapText="1"/>
    </xf>
    <xf fontId="1" fillId="0" borderId="0" numFmtId="0" xfId="0" applyFont="1" applyAlignment="1">
      <alignment horizontal="center" vertical="top"/>
    </xf>
    <xf fontId="4" fillId="0" borderId="1" numFmtId="0" xfId="0" applyFont="1" applyBorder="1" applyAlignment="1">
      <alignment horizontal="left" vertical="top" wrapText="1"/>
    </xf>
    <xf fontId="1" fillId="0" borderId="2" numFmtId="0" xfId="0" applyFont="1" applyBorder="1"/>
    <xf fontId="6" fillId="0" borderId="3" numFmtId="0" xfId="0" applyFont="1" applyBorder="1" applyAlignment="1">
      <alignment vertical="center" wrapText="1"/>
    </xf>
    <xf fontId="6" fillId="0" borderId="4" numFmtId="0" xfId="0" applyFont="1" applyBorder="1" applyAlignment="1">
      <alignment vertical="top" wrapText="1"/>
    </xf>
    <xf fontId="6" fillId="0" borderId="4" numFmtId="0" xfId="0" applyFont="1" applyBorder="1" applyAlignment="1">
      <alignment horizontal="center" vertical="center" wrapText="1"/>
    </xf>
    <xf fontId="7" fillId="0" borderId="4" numFmtId="4" xfId="0" applyNumberFormat="1" applyFont="1" applyBorder="1" applyAlignment="1">
      <alignment horizontal="center" vertical="center"/>
    </xf>
    <xf fontId="6" fillId="0" borderId="4" numFmtId="4" xfId="0" applyNumberFormat="1" applyFont="1" applyBorder="1" applyAlignment="1">
      <alignment horizontal="center" vertical="center" wrapText="1"/>
    </xf>
    <xf fontId="8" fillId="0" borderId="4" numFmtId="4" xfId="0" applyNumberFormat="1" applyFont="1" applyBorder="1" applyAlignment="1">
      <alignment horizontal="center" vertical="center"/>
    </xf>
    <xf fontId="6" fillId="0" borderId="4" numFmtId="161" xfId="1" applyNumberFormat="1" applyFont="1" applyBorder="1" applyAlignment="1">
      <alignment vertical="center" wrapText="1"/>
    </xf>
    <xf fontId="6" fillId="0" borderId="4" numFmtId="161" xfId="1" applyNumberFormat="1" applyFont="1" applyBorder="1" applyAlignment="1">
      <alignment horizontal="center" vertical="center" wrapText="1"/>
    </xf>
    <xf fontId="6" fillId="0" borderId="5" numFmtId="0" xfId="0" applyFont="1" applyBorder="1" applyAlignment="1">
      <alignment vertical="center" wrapText="1"/>
    </xf>
    <xf fontId="6" fillId="0" borderId="0" numFmtId="0" xfId="0" applyFont="1" applyAlignment="1">
      <alignment horizontal="center" vertical="center" wrapText="1"/>
    </xf>
    <xf fontId="7" fillId="0" borderId="0" numFmtId="4" xfId="0" applyNumberFormat="1" applyFont="1" applyAlignment="1">
      <alignment horizontal="center" vertical="center"/>
    </xf>
    <xf fontId="8" fillId="0" borderId="0" numFmtId="4" xfId="0" applyNumberFormat="1" applyFont="1" applyAlignment="1">
      <alignment horizontal="center" vertical="center"/>
    </xf>
    <xf fontId="6" fillId="0" borderId="0" numFmtId="161" xfId="1" applyNumberFormat="1" applyFont="1" applyAlignment="1">
      <alignment vertical="center" wrapText="1"/>
    </xf>
    <xf fontId="6" fillId="0" borderId="0" numFmtId="161" xfId="1" applyNumberFormat="1" applyFont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7" fillId="0" borderId="4" numFmtId="0" xfId="0" applyFont="1" applyBorder="1" applyAlignment="1">
      <alignment horizontal="right" vertical="center" wrapText="1"/>
    </xf>
    <xf fontId="7" fillId="0" borderId="4" numFmtId="161" xfId="1" applyNumberFormat="1" applyFont="1" applyBorder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left" vertical="center" wrapText="1"/>
    </xf>
    <xf fontId="7" fillId="0" borderId="0" numFmtId="161" xfId="1" applyNumberFormat="1" applyFont="1" applyAlignment="1">
      <alignment horizontal="center" vertical="center" wrapText="1"/>
    </xf>
    <xf fontId="1" fillId="0" borderId="0" numFmtId="0" xfId="0" applyFont="1" applyAlignment="1">
      <alignment horizontal="left" wrapText="1"/>
    </xf>
    <xf fontId="9" fillId="0" borderId="0" numFmtId="0" xfId="0" applyFont="1" applyAlignment="1">
      <alignment horizontal="left" wrapText="1"/>
    </xf>
    <xf fontId="5" fillId="0" borderId="1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vertical="top" wrapText="1"/>
    </xf>
    <xf fontId="5" fillId="0" borderId="7" numFmtId="0" xfId="0" applyFont="1" applyBorder="1" applyAlignment="1">
      <alignment horizontal="center" vertical="center" wrapText="1"/>
    </xf>
    <xf fontId="7" fillId="0" borderId="4" numFmtId="4" xfId="0" applyNumberFormat="1" applyFont="1" applyBorder="1" applyAlignment="1">
      <alignment horizontal="center" vertical="center" wrapText="1"/>
    </xf>
    <xf fontId="4" fillId="0" borderId="6" numFmtId="0" xfId="0" applyFont="1" applyBorder="1" applyAlignment="1">
      <alignment horizontal="right" vertical="center" wrapText="1"/>
    </xf>
    <xf fontId="4" fillId="0" borderId="8" numFmtId="0" xfId="0" applyFont="1" applyBorder="1" applyAlignment="1">
      <alignment horizontal="right" vertical="center" wrapText="1"/>
    </xf>
    <xf fontId="4" fillId="0" borderId="9" numFmtId="0" xfId="0" applyFont="1" applyBorder="1" applyAlignment="1">
      <alignment horizontal="right" vertical="center" wrapText="1"/>
    </xf>
    <xf fontId="4" fillId="0" borderId="10" numFmtId="0" xfId="0" applyFont="1" applyBorder="1" applyAlignment="1">
      <alignment horizontal="right" vertical="center" wrapText="1"/>
    </xf>
    <xf fontId="4" fillId="3" borderId="11" numFmtId="4" xfId="0" applyNumberFormat="1" applyFont="1" applyFill="1" applyBorder="1" applyAlignment="1">
      <alignment horizontal="right" vertical="center" wrapText="1"/>
    </xf>
    <xf fontId="0" fillId="0" borderId="0" numFmtId="0" xfId="0"/>
    <xf fontId="0" fillId="0" borderId="0" numFmtId="4" xfId="0" applyNumberFormat="1"/>
    <xf fontId="6" fillId="0" borderId="0" numFmtId="0" xfId="0" applyFont="1" applyAlignment="1">
      <alignment horizontal="left"/>
    </xf>
    <xf fontId="6" fillId="0" borderId="0" numFmtId="0" xfId="0" applyFont="1"/>
    <xf fontId="5" fillId="0" borderId="0" numFmtId="0" xfId="0" applyFont="1"/>
    <xf fontId="8" fillId="0" borderId="0" numFmtId="0" xfId="0" applyFont="1"/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Relationship Id="rId7" Type="http://schemas.openxmlformats.org/officeDocument/2006/relationships/image" Target="../media/image4.wmf"/><Relationship Id="rId8" Type="http://schemas.openxmlformats.org/officeDocument/2006/relationships/image" Target="../media/media4.sv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0</xdr:colOff>
      <xdr:row>5</xdr:row>
      <xdr:rowOff>954432</xdr:rowOff>
    </xdr:from>
    <xdr:to>
      <xdr:col>8</xdr:col>
      <xdr:colOff>18732</xdr:colOff>
      <xdr:row>5</xdr:row>
      <xdr:rowOff>1301500</xdr:rowOff>
    </xdr:to>
    <xdr:pic>
      <xdr:nvPicPr>
        <xdr:cNvPr id="5651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5886449" y="3545233"/>
          <a:ext cx="1056957" cy="347066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295933</xdr:colOff>
      <xdr:row>5</xdr:row>
      <xdr:rowOff>1238397</xdr:rowOff>
    </xdr:from>
    <xdr:to>
      <xdr:col>8</xdr:col>
      <xdr:colOff>444388</xdr:colOff>
      <xdr:row>5</xdr:row>
      <xdr:rowOff>1467146</xdr:rowOff>
    </xdr:to>
    <xdr:pic>
      <xdr:nvPicPr>
        <xdr:cNvPr id="5652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220609" y="3829197"/>
          <a:ext cx="148454" cy="228748"/>
        </a:xfrm>
        <a:prstGeom prst="rect">
          <a:avLst/>
        </a:prstGeom>
        <a:noFill/>
      </xdr:spPr>
    </xdr:pic>
    <xdr:clientData/>
  </xdr:twoCellAnchor>
  <xdr:twoCellAnchor editAs="twoCell">
    <xdr:from>
      <xdr:col>7</xdr:col>
      <xdr:colOff>0</xdr:colOff>
      <xdr:row>5</xdr:row>
      <xdr:rowOff>954432</xdr:rowOff>
    </xdr:from>
    <xdr:to>
      <xdr:col>8</xdr:col>
      <xdr:colOff>18732</xdr:colOff>
      <xdr:row>5</xdr:row>
      <xdr:rowOff>1301500</xdr:rowOff>
    </xdr:to>
    <xdr:pic>
      <xdr:nvPicPr>
        <xdr:cNvPr id="5653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5886449" y="3545233"/>
          <a:ext cx="1056957" cy="347066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295933</xdr:colOff>
      <xdr:row>5</xdr:row>
      <xdr:rowOff>1238397</xdr:rowOff>
    </xdr:from>
    <xdr:to>
      <xdr:col>8</xdr:col>
      <xdr:colOff>444388</xdr:colOff>
      <xdr:row>5</xdr:row>
      <xdr:rowOff>1467146</xdr:rowOff>
    </xdr:to>
    <xdr:pic>
      <xdr:nvPicPr>
        <xdr:cNvPr id="5654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220609" y="3829197"/>
          <a:ext cx="148454" cy="228748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0</xdr:colOff>
      <xdr:row>5</xdr:row>
      <xdr:rowOff>954432</xdr:rowOff>
    </xdr:from>
    <xdr:to>
      <xdr:col>10</xdr:col>
      <xdr:colOff>18229</xdr:colOff>
      <xdr:row>5</xdr:row>
      <xdr:rowOff>1301500</xdr:rowOff>
    </xdr:to>
    <xdr:pic>
      <xdr:nvPicPr>
        <xdr:cNvPr id="5655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953374" y="3545233"/>
          <a:ext cx="970729" cy="347066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18555</xdr:colOff>
      <xdr:row>5</xdr:row>
      <xdr:rowOff>922881</xdr:rowOff>
    </xdr:from>
    <xdr:to>
      <xdr:col>8</xdr:col>
      <xdr:colOff>991333</xdr:colOff>
      <xdr:row>5</xdr:row>
      <xdr:rowOff>1364604</xdr:rowOff>
    </xdr:to>
    <xdr:pic>
      <xdr:nvPicPr>
        <xdr:cNvPr id="5656" name="Picture 2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6943231" y="3513682"/>
          <a:ext cx="972776" cy="441721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17700</xdr:colOff>
      <xdr:row>5</xdr:row>
      <xdr:rowOff>1601240</xdr:rowOff>
    </xdr:from>
    <xdr:to>
      <xdr:col>10</xdr:col>
      <xdr:colOff>1438626</xdr:colOff>
      <xdr:row>5</xdr:row>
      <xdr:rowOff>1964083</xdr:rowOff>
    </xdr:to>
    <xdr:pic>
      <xdr:nvPicPr>
        <xdr:cNvPr id="5657" name="Picture 5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8923575" y="4192040"/>
          <a:ext cx="1420926" cy="362842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291264</xdr:colOff>
      <xdr:row>5</xdr:row>
      <xdr:rowOff>1238397</xdr:rowOff>
    </xdr:from>
    <xdr:to>
      <xdr:col>10</xdr:col>
      <xdr:colOff>437702</xdr:colOff>
      <xdr:row>5</xdr:row>
      <xdr:rowOff>1467146</xdr:rowOff>
    </xdr:to>
    <xdr:pic>
      <xdr:nvPicPr>
        <xdr:cNvPr id="5658" name="Picture 6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9197139" y="3829197"/>
          <a:ext cx="146437" cy="2287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209549</xdr:colOff>
      <xdr:row>20</xdr:row>
      <xdr:rowOff>1047749</xdr:rowOff>
    </xdr:from>
    <xdr:to>
      <xdr:col>1</xdr:col>
      <xdr:colOff>1152243</xdr:colOff>
      <xdr:row>22</xdr:row>
      <xdr:rowOff>28974</xdr:rowOff>
    </xdr:to>
    <xdr:pic>
      <xdr:nvPicPr>
        <xdr:cNvPr id="3" name="Рисунок 2"/>
        <xdr:cNvPicPr>
          <a:picLocks noChangeAspect="1"/>
        </xdr:cNvPicPr>
      </xdr:nvPicPr>
      <xdr:blipFill>
        <a:blip r:embed="rId9"/>
        <a:stretch/>
      </xdr:blipFill>
      <xdr:spPr bwMode="auto">
        <a:xfrm>
          <a:off x="206375" y="13303250"/>
          <a:ext cx="1152244" cy="21947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" zoomScale="120" workbookViewId="0">
      <selection activeCell="A3" activeCellId="0" sqref="A3:N3"/>
    </sheetView>
  </sheetViews>
  <sheetFormatPr defaultRowHeight="12.75" customHeight="1"/>
  <cols>
    <col customWidth="1" min="1" max="1" style="1" width="3.140625"/>
    <col customWidth="1" min="2" max="2" style="1" width="32.85546875"/>
    <col customWidth="1" min="3" max="3" style="1" width="8.28515625"/>
    <col customWidth="1" min="4" max="4" style="1" width="5"/>
    <col customWidth="1" min="5" max="5" style="1" width="13.85546875"/>
    <col customWidth="1" min="6" max="6" style="1" width="14.7109375"/>
    <col customWidth="1" min="7" max="7" style="1" width="14.5703125"/>
    <col customWidth="1" min="8" max="8" style="1" width="15.5703125"/>
    <col customWidth="1" min="9" max="9" style="1" width="15.42578125"/>
    <col customWidth="1" min="10" max="10" style="1" width="14.28515625"/>
    <col customWidth="1" min="11" max="11" style="1" width="25.85546875"/>
    <col customWidth="1" min="12" max="12" style="1" width="13"/>
    <col customWidth="1" min="13" max="13" style="1" width="13.28515625"/>
    <col customWidth="1" min="14" max="14" style="1" width="13"/>
    <col customWidth="1" min="15" max="257" style="1" width="9.140625"/>
  </cols>
  <sheetData>
    <row r="1" ht="48" customHeight="1">
      <c r="B1" s="2"/>
      <c r="C1" s="2"/>
      <c r="K1" s="3"/>
      <c r="M1" s="4"/>
      <c r="N1" s="4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ht="39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9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7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9" customHeight="1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/>
      <c r="G5" s="8"/>
      <c r="H5" s="9" t="s">
        <v>7</v>
      </c>
      <c r="I5" s="9"/>
      <c r="J5" s="9"/>
      <c r="K5" s="10" t="s">
        <v>8</v>
      </c>
      <c r="L5" s="11"/>
      <c r="M5" s="11"/>
      <c r="N5" s="11"/>
    </row>
    <row r="6" ht="159" customHeight="1">
      <c r="A6" s="8"/>
      <c r="B6" s="8"/>
      <c r="C6" s="8"/>
      <c r="D6" s="8"/>
      <c r="E6" s="12" t="s">
        <v>9</v>
      </c>
      <c r="F6" s="12" t="s">
        <v>10</v>
      </c>
      <c r="G6" s="12" t="s">
        <v>11</v>
      </c>
      <c r="H6" s="10" t="s">
        <v>12</v>
      </c>
      <c r="I6" s="10" t="s">
        <v>13</v>
      </c>
      <c r="J6" s="10" t="s">
        <v>14</v>
      </c>
      <c r="K6" s="13" t="s">
        <v>15</v>
      </c>
      <c r="L6" s="14" t="s">
        <v>16</v>
      </c>
      <c r="M6" s="14" t="s">
        <v>17</v>
      </c>
      <c r="N6" s="14" t="s">
        <v>18</v>
      </c>
    </row>
    <row r="7" s="15" customFormat="1" ht="18.75" customHeight="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="15" customFormat="1" ht="91.5" customHeight="1">
      <c r="A8" s="18">
        <v>1</v>
      </c>
      <c r="B8" s="19" t="s">
        <v>19</v>
      </c>
      <c r="C8" s="20" t="s">
        <v>20</v>
      </c>
      <c r="D8" s="20">
        <v>1</v>
      </c>
      <c r="E8" s="21">
        <v>477792</v>
      </c>
      <c r="F8" s="21">
        <v>469260</v>
      </c>
      <c r="G8" s="21">
        <v>426600</v>
      </c>
      <c r="H8" s="22">
        <f t="shared" ref="H8:H9" si="0">AVERAGE(E8:G8)</f>
        <v>457884</v>
      </c>
      <c r="I8" s="23">
        <f t="shared" ref="I8:I9" si="1">SQRT(((SUM((POWER(E8-H8,2)),(POWER(F8-H8,2)),(POWER(G8-H8,2)))/(COLUMNS(E8:G8)-1))))</f>
        <v>27426.542764263962</v>
      </c>
      <c r="J8" s="23">
        <f t="shared" ref="J8:J9" si="2">I8/H8*100</f>
        <v>5.9898451931633252</v>
      </c>
      <c r="K8" s="24">
        <f t="shared" ref="K8:K9" si="3">((D8/3)*(SUM(E8:G8)))</f>
        <v>457884</v>
      </c>
      <c r="L8" s="25">
        <f t="shared" ref="L8:L9" si="4">K8/D8</f>
        <v>457884</v>
      </c>
      <c r="M8" s="25">
        <f t="shared" ref="M8:M9" si="5">ROUND(L8,2)</f>
        <v>457884</v>
      </c>
      <c r="N8" s="25">
        <f t="shared" ref="N8:N9" si="6">M8*D8</f>
        <v>457884</v>
      </c>
    </row>
    <row r="9" s="15" customFormat="1" ht="102" customHeight="1">
      <c r="A9" s="26">
        <v>2</v>
      </c>
      <c r="B9" s="19" t="s">
        <v>21</v>
      </c>
      <c r="C9" s="27" t="s">
        <v>20</v>
      </c>
      <c r="D9" s="20">
        <v>1</v>
      </c>
      <c r="E9" s="28">
        <v>81312</v>
      </c>
      <c r="F9" s="21">
        <v>79860</v>
      </c>
      <c r="G9" s="28">
        <v>72600</v>
      </c>
      <c r="H9" s="22">
        <f t="shared" si="0"/>
        <v>77924</v>
      </c>
      <c r="I9" s="29">
        <f t="shared" si="1"/>
        <v>4667.5269683205906</v>
      </c>
      <c r="J9" s="23">
        <f t="shared" si="2"/>
        <v>5.989845193163327</v>
      </c>
      <c r="K9" s="30">
        <f t="shared" si="3"/>
        <v>77924</v>
      </c>
      <c r="L9" s="25">
        <f t="shared" si="4"/>
        <v>77924</v>
      </c>
      <c r="M9" s="31">
        <f t="shared" si="5"/>
        <v>77924</v>
      </c>
      <c r="N9" s="25">
        <f t="shared" si="6"/>
        <v>77924</v>
      </c>
    </row>
    <row r="10" s="32" customFormat="1" ht="30.75" customHeight="1">
      <c r="A10" s="33" t="s">
        <v>22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>
        <f>SUM(N8:N9)</f>
        <v>535808</v>
      </c>
    </row>
    <row r="11" s="32" customFormat="1" ht="30.75" customHeight="1">
      <c r="A11" s="35" t="s">
        <v>23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ht="30" customHeight="1">
      <c r="A12" s="38" t="s">
        <v>24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ht="15">
      <c r="A13" s="1" t="s">
        <v>25</v>
      </c>
    </row>
    <row r="15" ht="66.75" customHeight="1">
      <c r="B15" s="39" t="s">
        <v>26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ht="39.75" customHeight="1">
      <c r="B16" s="39" t="s">
        <v>27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ht="39.75" customHeight="1">
      <c r="A17" s="40" t="s">
        <v>2</v>
      </c>
      <c r="B17" s="41" t="s">
        <v>28</v>
      </c>
      <c r="C17" s="40" t="s">
        <v>29</v>
      </c>
      <c r="D17" s="40" t="s">
        <v>5</v>
      </c>
      <c r="E17" s="41" t="s">
        <v>30</v>
      </c>
      <c r="F17" s="41" t="s">
        <v>31</v>
      </c>
      <c r="G17" s="39"/>
      <c r="H17" s="39"/>
      <c r="I17" s="39"/>
      <c r="J17" s="39"/>
      <c r="K17" s="39"/>
      <c r="L17" s="39"/>
    </row>
    <row r="18" ht="62.25" customHeight="1">
      <c r="A18" s="42" t="s">
        <v>32</v>
      </c>
      <c r="B18" s="43" t="s">
        <v>19</v>
      </c>
      <c r="C18" s="44" t="s">
        <v>20</v>
      </c>
      <c r="D18" s="42">
        <v>1</v>
      </c>
      <c r="E18" s="45">
        <v>426600</v>
      </c>
      <c r="F18" s="45">
        <v>426600</v>
      </c>
      <c r="G18" s="39"/>
      <c r="H18" s="39"/>
      <c r="I18" s="39"/>
      <c r="J18" s="39"/>
      <c r="K18" s="39"/>
      <c r="L18" s="39"/>
    </row>
    <row r="19" ht="39.75" customHeight="1">
      <c r="A19" s="42">
        <v>2</v>
      </c>
      <c r="B19" s="43" t="s">
        <v>21</v>
      </c>
      <c r="C19" s="44" t="s">
        <v>20</v>
      </c>
      <c r="D19" s="42">
        <v>1</v>
      </c>
      <c r="E19" s="45">
        <v>72600</v>
      </c>
      <c r="F19" s="45">
        <v>72600</v>
      </c>
      <c r="G19" s="39"/>
      <c r="H19" s="39"/>
      <c r="I19" s="39"/>
      <c r="J19" s="39"/>
      <c r="K19" s="39"/>
      <c r="L19" s="39"/>
    </row>
    <row r="20" ht="35.25" customHeight="1">
      <c r="A20" s="46" t="s">
        <v>33</v>
      </c>
      <c r="B20" s="47"/>
      <c r="C20" s="48"/>
      <c r="D20" s="48"/>
      <c r="E20" s="49"/>
      <c r="F20" s="50">
        <f>SUM(F18:F19)</f>
        <v>499200</v>
      </c>
      <c r="G20" s="51"/>
      <c r="H20" s="51"/>
      <c r="I20" s="52"/>
      <c r="J20" s="51"/>
      <c r="K20" s="51"/>
      <c r="L20" s="51"/>
    </row>
    <row r="21" ht="82.5" customHeight="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ht="14.25">
      <c r="B22" s="53"/>
      <c r="C22" s="54"/>
      <c r="D22" s="54"/>
      <c r="E22" s="54"/>
      <c r="F22" s="54"/>
      <c r="G22" s="54"/>
      <c r="H22" s="54"/>
      <c r="I22" s="55"/>
      <c r="J22" s="55"/>
      <c r="K22" s="55"/>
      <c r="L22" s="55"/>
    </row>
    <row r="24" ht="12.75" customHeight="1">
      <c r="B24" s="56" t="s">
        <v>35</v>
      </c>
    </row>
    <row r="25" ht="12.75" customHeight="1">
      <c r="B25" s="56" t="s">
        <v>36</v>
      </c>
    </row>
    <row r="26" ht="12.75" customHeight="1">
      <c r="B26" s="56" t="s">
        <v>37</v>
      </c>
    </row>
    <row r="27" ht="12.75" customHeight="1">
      <c r="B27" s="56" t="s">
        <v>38</v>
      </c>
    </row>
  </sheetData>
  <mergeCells count="18">
    <mergeCell ref="M1:N1"/>
    <mergeCell ref="A2:N2"/>
    <mergeCell ref="A3:N3"/>
    <mergeCell ref="A5:A6"/>
    <mergeCell ref="B5:B6"/>
    <mergeCell ref="C5:C6"/>
    <mergeCell ref="D5:D6"/>
    <mergeCell ref="E5:G5"/>
    <mergeCell ref="H5:J5"/>
    <mergeCell ref="K5:N5"/>
    <mergeCell ref="A7:N7"/>
    <mergeCell ref="A10:M10"/>
    <mergeCell ref="A11:M11"/>
    <mergeCell ref="A12:K12"/>
    <mergeCell ref="B15:L15"/>
    <mergeCell ref="B16:L16"/>
    <mergeCell ref="A20:E20"/>
    <mergeCell ref="B21:L21"/>
  </mergeCells>
  <printOptions headings="0" gridLines="0"/>
  <pageMargins left="0.59055100000000005" right="0.59055100000000005" top="0.748031" bottom="0.748031" header="0.31496099999999999" footer="0.31496099999999999"/>
  <pageSetup paperSize="9" scale="67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tatiyana.krohmaleva</cp:lastModifiedBy>
  <cp:revision>6</cp:revision>
  <dcterms:created xsi:type="dcterms:W3CDTF">2014-01-15T18:15:00Z</dcterms:created>
  <dcterms:modified xsi:type="dcterms:W3CDTF">2026-07-02T16:17:56Z</dcterms:modified>
  <cp:version>1048576</cp:version>
</cp:coreProperties>
</file>