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 СОПЛО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42" l="1"/>
  <c r="L19" i="42" s="1"/>
  <c r="M19" i="42" s="1"/>
  <c r="N19" i="42" s="1"/>
  <c r="H19" i="42"/>
  <c r="I19" i="42" s="1"/>
  <c r="J19" i="42" s="1"/>
  <c r="H12" i="42"/>
  <c r="I12" i="42" s="1"/>
  <c r="J12" i="42" s="1"/>
  <c r="K12" i="42"/>
  <c r="L12" i="42" s="1"/>
  <c r="M12" i="42" s="1"/>
  <c r="N12" i="42" s="1"/>
  <c r="H13" i="42"/>
  <c r="I13" i="42" s="1"/>
  <c r="J13" i="42" s="1"/>
  <c r="K13" i="42"/>
  <c r="L13" i="42" s="1"/>
  <c r="M13" i="42" s="1"/>
  <c r="N13" i="42" s="1"/>
  <c r="H14" i="42"/>
  <c r="I14" i="42" s="1"/>
  <c r="J14" i="42" s="1"/>
  <c r="K14" i="42"/>
  <c r="L14" i="42" s="1"/>
  <c r="M14" i="42" s="1"/>
  <c r="N14" i="42" s="1"/>
  <c r="H15" i="42"/>
  <c r="I15" i="42" s="1"/>
  <c r="J15" i="42" s="1"/>
  <c r="K15" i="42"/>
  <c r="L15" i="42" s="1"/>
  <c r="M15" i="42" s="1"/>
  <c r="N15" i="42" s="1"/>
  <c r="H16" i="42"/>
  <c r="I16" i="42" s="1"/>
  <c r="J16" i="42" s="1"/>
  <c r="K16" i="42"/>
  <c r="L16" i="42" s="1"/>
  <c r="M16" i="42" s="1"/>
  <c r="N16" i="42" s="1"/>
  <c r="H17" i="42"/>
  <c r="I17" i="42" s="1"/>
  <c r="J17" i="42" s="1"/>
  <c r="K17" i="42"/>
  <c r="L17" i="42" s="1"/>
  <c r="M17" i="42" s="1"/>
  <c r="N17" i="42" s="1"/>
  <c r="H18" i="42"/>
  <c r="I18" i="42" s="1"/>
  <c r="J18" i="42" s="1"/>
  <c r="K18" i="42"/>
  <c r="L18" i="42" s="1"/>
  <c r="M18" i="42" s="1"/>
  <c r="N18" i="42" s="1"/>
  <c r="H20" i="42"/>
  <c r="I20" i="42" s="1"/>
  <c r="J20" i="42" s="1"/>
  <c r="K20" i="42"/>
  <c r="L20" i="42" s="1"/>
  <c r="M20" i="42" s="1"/>
  <c r="N20" i="42" s="1"/>
  <c r="H21" i="42"/>
  <c r="I21" i="42" s="1"/>
  <c r="J21" i="42" s="1"/>
  <c r="K21" i="42"/>
  <c r="L21" i="42" s="1"/>
  <c r="M21" i="42" s="1"/>
  <c r="N21" i="42" s="1"/>
  <c r="K8" i="42" l="1"/>
  <c r="L8" i="42" s="1"/>
  <c r="M8" i="42" s="1"/>
  <c r="N8" i="42" s="1"/>
  <c r="H8" i="42"/>
  <c r="I8" i="42" s="1"/>
  <c r="J8" i="42" s="1"/>
  <c r="H9" i="42"/>
  <c r="I9" i="42" s="1"/>
  <c r="J9" i="42" s="1"/>
  <c r="K9" i="42"/>
  <c r="L9" i="42" s="1"/>
  <c r="M9" i="42" s="1"/>
  <c r="N9" i="42" s="1"/>
  <c r="K11" i="42"/>
  <c r="L11" i="42" s="1"/>
  <c r="M11" i="42" s="1"/>
  <c r="N11" i="42" s="1"/>
  <c r="H11" i="42"/>
  <c r="I11" i="42" s="1"/>
  <c r="J11" i="42" s="1"/>
  <c r="K10" i="42" l="1"/>
  <c r="L10" i="42" s="1"/>
  <c r="M10" i="42" s="1"/>
  <c r="N10" i="42" s="1"/>
  <c r="H10" i="42"/>
  <c r="I10" i="42" s="1"/>
  <c r="J10" i="42" s="1"/>
  <c r="K7" i="42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/>
  <c r="L5" i="42" s="1"/>
  <c r="M5" i="42" s="1"/>
  <c r="N5" i="42" s="1"/>
  <c r="H5" i="42"/>
  <c r="I5" i="42" s="1"/>
  <c r="J5" i="42" s="1"/>
  <c r="N22" i="42" l="1"/>
</calcChain>
</file>

<file path=xl/sharedStrings.xml><?xml version="1.0" encoding="utf-8"?>
<sst xmlns="http://schemas.openxmlformats.org/spreadsheetml/2006/main" count="55" uniqueCount="41">
  <si>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</si>
  <si>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</si>
  <si>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</si>
  <si>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</si>
  <si>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</si>
  <si>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</si>
  <si>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</si>
  <si>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</si>
  <si>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</si>
  <si>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</si>
  <si>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</si>
  <si>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</si>
  <si>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</si>
  <si>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</si>
  <si>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</si>
  <si>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</si>
  <si>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>п.м</t>
  </si>
  <si>
    <t>л</t>
  </si>
  <si>
    <t xml:space="preserve">Коммерческое предложение            № 360 от 15.07.2026
</t>
  </si>
  <si>
    <t xml:space="preserve">Коммерческое предложение            № 361 от 15.07.2026
</t>
  </si>
  <si>
    <t>Сверло по металлу ф 2,0 мм сталь Р6М5</t>
  </si>
  <si>
    <t xml:space="preserve">Коммерческое предложение           № 362 от 15.07.2026
</t>
  </si>
  <si>
    <t>Дата подготовки обоснования НМЦК:15.07.2026</t>
  </si>
  <si>
    <t>Инженер по качеству</t>
  </si>
  <si>
    <t>С.В.Ширинкин</t>
  </si>
  <si>
    <t>Сверло по металлу ф 3,5 мм сталь Р6М5</t>
  </si>
  <si>
    <t>Стекло защитное прозрачное к маске сварщика 136*118</t>
  </si>
  <si>
    <t>Фреза отрезная дисковая ф 175*1,2*32 Z=160</t>
  </si>
  <si>
    <t>Сопло коническое МВ-25АК д.15</t>
  </si>
  <si>
    <t>Наконечник сварочный E-Cc M6*28*1.0</t>
  </si>
  <si>
    <t>Ползун фигурный призматический к Р-63 (текстолит)</t>
  </si>
  <si>
    <t>Ползун плоский к Р-63 (текстолит)</t>
  </si>
  <si>
    <t xml:space="preserve">Сверло победитовое по бетону ф5 мм цилиндрический хвостовик </t>
  </si>
  <si>
    <t>Грузоподъемный стальной трос DIN 3060. D=12m.L=50м</t>
  </si>
  <si>
    <t>Грузоподъемный стальной трос DIN 3060. D=10m.L=60м</t>
  </si>
  <si>
    <t>Рукав армированный резиновый, внутренний диаметр ф9 мм</t>
  </si>
  <si>
    <t xml:space="preserve">Профессиональный краскопульт </t>
  </si>
  <si>
    <t xml:space="preserve">Продувочный пневмопистолет </t>
  </si>
  <si>
    <t>Масло 20л  Compressor S</t>
  </si>
  <si>
    <t>Саморез по дереву 3,5*50мм (уп = 1000шт)</t>
  </si>
  <si>
    <t>Саморез по дереву 4,2*70 мм (уп=200шт)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</si>
</sst>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BreakPreview" topLeftCell="A7" zoomScale="90" zoomScaleSheetLayoutView="90" workbookViewId="0">
      <selection activeCell="C5" sqref="C5"/>
    </sheetView>
  </sheetViews>
  <sheetFormatPr defaultColWidth="8.85546875" defaultRowHeight="15" x14ac:dyDescent="0.25"/>
  <cols>
    <col min="1" max="1" width="4.140625" customWidth="1"/>
    <col min="2" max="2" width="45.5703125" style="53" customWidth="1"/>
    <col min="3" max="3" width="5.8554687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42578125" customWidth="1"/>
    <col min="14" max="14" width="16.42578125" style="13" customWidth="1"/>
  </cols>
  <sheetData>
    <row r="1" spans="1:14" s="1" customFormat="1" ht="12.75" customHeight="1" x14ac:dyDescent="0.2">
      <c r="B1" s="51"/>
      <c r="C1" s="3"/>
      <c r="E1" s="5"/>
      <c r="F1" s="5"/>
      <c r="G1" s="5"/>
      <c r="K1" s="2"/>
      <c r="L1" s="48" t="s">
        <v>14</v>
      </c>
      <c r="M1" s="49"/>
      <c r="N1" s="49"/>
    </row>
    <row r="2" spans="1:14" s="1" customFormat="1" ht="22.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50"/>
      <c r="M2" s="50"/>
      <c r="N2" s="50"/>
    </row>
    <row r="3" spans="1:14" s="1" customFormat="1" ht="12.75" x14ac:dyDescent="0.2">
      <c r="A3" s="41" t="s">
        <v>0</v>
      </c>
      <c r="B3" s="41" t="s">
        <v>2</v>
      </c>
      <c r="C3" s="41" t="s">
        <v>1</v>
      </c>
      <c r="D3" s="41" t="s">
        <v>3</v>
      </c>
      <c r="E3" s="43" t="s">
        <v>13</v>
      </c>
      <c r="F3" s="43"/>
      <c r="G3" s="43"/>
      <c r="H3" s="44" t="s">
        <v>12</v>
      </c>
      <c r="I3" s="44"/>
      <c r="J3" s="44"/>
      <c r="K3" s="45" t="s">
        <v>7</v>
      </c>
      <c r="L3" s="46"/>
      <c r="M3" s="46"/>
      <c r="N3" s="47"/>
    </row>
    <row r="4" spans="1:14" s="1" customFormat="1" ht="160.5" customHeight="1" x14ac:dyDescent="0.2">
      <c r="A4" s="41"/>
      <c r="B4" s="41"/>
      <c r="C4" s="42"/>
      <c r="D4" s="42"/>
      <c r="E4" s="21" t="s">
        <v>18</v>
      </c>
      <c r="F4" s="21" t="s">
        <v>19</v>
      </c>
      <c r="G4" s="21" t="s">
        <v>21</v>
      </c>
      <c r="H4" s="22" t="s">
        <v>6</v>
      </c>
      <c r="I4" s="22" t="s">
        <v>4</v>
      </c>
      <c r="J4" s="22" t="s">
        <v>5</v>
      </c>
      <c r="K4" s="23" t="s">
        <v>8</v>
      </c>
      <c r="L4" s="24" t="s">
        <v>9</v>
      </c>
      <c r="M4" s="24" t="s">
        <v>10</v>
      </c>
      <c r="N4" s="25" t="s">
        <v>11</v>
      </c>
    </row>
    <row r="5" spans="1:14" ht="15.75" x14ac:dyDescent="0.25">
      <c r="A5" s="19">
        <v>1</v>
      </c>
      <c r="B5" s="54" t="s">
        <v>20</v>
      </c>
      <c r="C5" s="17" t="s">
        <v>15</v>
      </c>
      <c r="D5" s="17">
        <v>100</v>
      </c>
      <c r="E5" s="17">
        <v>20</v>
      </c>
      <c r="F5" s="17">
        <v>24.4</v>
      </c>
      <c r="G5" s="17">
        <v>25.14</v>
      </c>
      <c r="H5" s="20">
        <f t="shared" ref="H5:H21" si="0">AVERAGE(E5:G5)</f>
        <v>23.179999999999996</v>
      </c>
      <c r="I5" s="17">
        <f t="shared" ref="I5:I21" si="1">SQRT(((SUM((POWER(E5-H5,2)),(POWER(F5-H5,2)),(POWER(G5-H5,2)))/(COLUMNS(E5:G5)-1))))</f>
        <v>2.7787047342242031</v>
      </c>
      <c r="J5" s="17">
        <f t="shared" ref="J5" si="2">I5/H5*100</f>
        <v>11.987509638585864</v>
      </c>
      <c r="K5" s="20">
        <f t="shared" ref="K5:K21" si="3">((D5/3)*(SUM(E5:G5)))</f>
        <v>2318</v>
      </c>
      <c r="L5" s="20">
        <f t="shared" ref="L5:L21" si="4">K5/D5</f>
        <v>23.18</v>
      </c>
      <c r="M5" s="20">
        <f t="shared" ref="M5" si="5">ROUND(L5,2)</f>
        <v>23.18</v>
      </c>
      <c r="N5" s="18">
        <f t="shared" ref="N5:N21" si="6">M5*D5</f>
        <v>2318</v>
      </c>
    </row>
    <row r="6" spans="1:14" ht="15.75" x14ac:dyDescent="0.25">
      <c r="A6" s="19">
        <v>2</v>
      </c>
      <c r="B6" s="54" t="s">
        <v>25</v>
      </c>
      <c r="C6" s="17" t="s">
        <v>15</v>
      </c>
      <c r="D6" s="17">
        <v>100</v>
      </c>
      <c r="E6" s="17">
        <v>24</v>
      </c>
      <c r="F6" s="17">
        <v>29.3</v>
      </c>
      <c r="G6" s="17">
        <v>30.76</v>
      </c>
      <c r="H6" s="20">
        <f t="shared" si="0"/>
        <v>28.02</v>
      </c>
      <c r="I6" s="17">
        <f t="shared" si="1"/>
        <v>3.5571336775555689</v>
      </c>
      <c r="J6" s="17">
        <f t="shared" ref="J6:J10" si="7">I6/H6*100</f>
        <v>12.694981004837864</v>
      </c>
      <c r="K6" s="20">
        <f t="shared" si="3"/>
        <v>2802.0000000000005</v>
      </c>
      <c r="L6" s="20">
        <f t="shared" si="4"/>
        <v>28.020000000000003</v>
      </c>
      <c r="M6" s="20">
        <f t="shared" ref="M6:M10" si="8">ROUND(L6,2)</f>
        <v>28.02</v>
      </c>
      <c r="N6" s="18">
        <f t="shared" si="6"/>
        <v>2802</v>
      </c>
    </row>
    <row r="7" spans="1:14" ht="31.5" x14ac:dyDescent="0.25">
      <c r="A7" s="19">
        <v>3</v>
      </c>
      <c r="B7" s="54" t="s">
        <v>26</v>
      </c>
      <c r="C7" s="17" t="s">
        <v>15</v>
      </c>
      <c r="D7" s="17">
        <v>50</v>
      </c>
      <c r="E7" s="17">
        <v>76</v>
      </c>
      <c r="F7" s="17">
        <v>92</v>
      </c>
      <c r="G7" s="17">
        <v>93.49</v>
      </c>
      <c r="H7" s="20">
        <f t="shared" si="0"/>
        <v>87.163333333333341</v>
      </c>
      <c r="I7" s="17">
        <f t="shared" si="1"/>
        <v>9.6963928000743298</v>
      </c>
      <c r="J7" s="17">
        <f t="shared" si="7"/>
        <v>11.124394202540437</v>
      </c>
      <c r="K7" s="20">
        <f t="shared" si="3"/>
        <v>4358.166666666667</v>
      </c>
      <c r="L7" s="20">
        <f t="shared" si="4"/>
        <v>87.163333333333341</v>
      </c>
      <c r="M7" s="20">
        <f t="shared" si="8"/>
        <v>87.16</v>
      </c>
      <c r="N7" s="18">
        <f t="shared" si="6"/>
        <v>4358</v>
      </c>
    </row>
    <row r="8" spans="1:14" ht="19.5" customHeight="1" x14ac:dyDescent="0.25">
      <c r="A8" s="19">
        <v>4</v>
      </c>
      <c r="B8" s="54" t="s">
        <v>27</v>
      </c>
      <c r="C8" s="17" t="s">
        <v>15</v>
      </c>
      <c r="D8" s="17">
        <v>5</v>
      </c>
      <c r="E8" s="17">
        <v>12000</v>
      </c>
      <c r="F8" s="17">
        <v>14651</v>
      </c>
      <c r="G8" s="17">
        <v>14832.47</v>
      </c>
      <c r="H8" s="20">
        <f t="shared" ref="H8" si="9">AVERAGE(E8:G8)</f>
        <v>13827.823333333334</v>
      </c>
      <c r="I8" s="17">
        <f t="shared" ref="I8" si="10">SQRT(((SUM((POWER(E8-H8,2)),(POWER(F8-H8,2)),(POWER(G8-H8,2)))/(COLUMNS(E8:G8)-1))))</f>
        <v>1585.5397956637144</v>
      </c>
      <c r="J8" s="17">
        <f t="shared" ref="J8" si="11">I8/H8*100</f>
        <v>11.466300642138044</v>
      </c>
      <c r="K8" s="20">
        <f t="shared" ref="K8" si="12">((D8/3)*(SUM(E8:G8)))</f>
        <v>69139.116666666669</v>
      </c>
      <c r="L8" s="20">
        <f t="shared" ref="L8" si="13">K8/D8</f>
        <v>13827.823333333334</v>
      </c>
      <c r="M8" s="20">
        <f t="shared" ref="M8" si="14">ROUND(L8,2)</f>
        <v>13827.82</v>
      </c>
      <c r="N8" s="18">
        <f t="shared" ref="N8" si="15">M8*D8</f>
        <v>69139.100000000006</v>
      </c>
    </row>
    <row r="9" spans="1:14" ht="15.75" x14ac:dyDescent="0.25">
      <c r="A9" s="19">
        <v>5</v>
      </c>
      <c r="B9" s="54" t="s">
        <v>28</v>
      </c>
      <c r="C9" s="17" t="s">
        <v>15</v>
      </c>
      <c r="D9" s="17">
        <v>50</v>
      </c>
      <c r="E9" s="17">
        <v>198</v>
      </c>
      <c r="F9" s="17">
        <v>237.6</v>
      </c>
      <c r="G9" s="17">
        <v>265.51</v>
      </c>
      <c r="H9" s="20">
        <f t="shared" si="0"/>
        <v>233.70333333333335</v>
      </c>
      <c r="I9" s="17">
        <f t="shared" si="1"/>
        <v>33.923266843470913</v>
      </c>
      <c r="J9" s="17">
        <f t="shared" si="7"/>
        <v>14.515525456834553</v>
      </c>
      <c r="K9" s="20">
        <f t="shared" si="3"/>
        <v>11685.166666666668</v>
      </c>
      <c r="L9" s="20">
        <f t="shared" si="4"/>
        <v>233.70333333333335</v>
      </c>
      <c r="M9" s="20">
        <f t="shared" si="8"/>
        <v>233.7</v>
      </c>
      <c r="N9" s="18">
        <f t="shared" si="6"/>
        <v>11685</v>
      </c>
    </row>
    <row r="10" spans="1:14" ht="15.75" x14ac:dyDescent="0.25">
      <c r="A10" s="19">
        <v>6</v>
      </c>
      <c r="B10" s="54" t="s">
        <v>29</v>
      </c>
      <c r="C10" s="17" t="s">
        <v>15</v>
      </c>
      <c r="D10" s="17">
        <v>50</v>
      </c>
      <c r="E10" s="17">
        <v>45</v>
      </c>
      <c r="F10" s="17">
        <v>54</v>
      </c>
      <c r="G10" s="17">
        <v>54.93</v>
      </c>
      <c r="H10" s="20">
        <f t="shared" si="0"/>
        <v>51.31</v>
      </c>
      <c r="I10" s="17">
        <f t="shared" si="1"/>
        <v>5.4843686965775742</v>
      </c>
      <c r="J10" s="17">
        <f t="shared" si="7"/>
        <v>10.688693620303203</v>
      </c>
      <c r="K10" s="20">
        <f t="shared" si="3"/>
        <v>2565.5000000000005</v>
      </c>
      <c r="L10" s="20">
        <f t="shared" si="4"/>
        <v>51.310000000000009</v>
      </c>
      <c r="M10" s="20">
        <f t="shared" si="8"/>
        <v>51.31</v>
      </c>
      <c r="N10" s="18">
        <f t="shared" si="6"/>
        <v>2565.5</v>
      </c>
    </row>
    <row r="11" spans="1:14" ht="31.5" x14ac:dyDescent="0.25">
      <c r="A11" s="19">
        <v>7</v>
      </c>
      <c r="B11" s="54" t="s">
        <v>30</v>
      </c>
      <c r="C11" s="17" t="s">
        <v>15</v>
      </c>
      <c r="D11" s="17">
        <v>16</v>
      </c>
      <c r="E11" s="17">
        <v>1600</v>
      </c>
      <c r="F11" s="17">
        <v>1920</v>
      </c>
      <c r="G11" s="17">
        <v>1977.93</v>
      </c>
      <c r="H11" s="20">
        <f t="shared" ref="H11" si="16">AVERAGE(E11:G11)</f>
        <v>1832.6433333333334</v>
      </c>
      <c r="I11" s="17">
        <f t="shared" ref="I11" si="17">SQRT(((SUM((POWER(E11-H11,2)),(POWER(F11-H11,2)),(POWER(G11-H11,2)))/(COLUMNS(E11:G11)-1))))</f>
        <v>203.54646062590561</v>
      </c>
      <c r="J11" s="17">
        <f t="shared" ref="J11" si="18">I11/H11*100</f>
        <v>11.106714379370359</v>
      </c>
      <c r="K11" s="20">
        <f t="shared" ref="K11" si="19">((D11/3)*(SUM(E11:G11)))</f>
        <v>29322.293333333335</v>
      </c>
      <c r="L11" s="20">
        <f t="shared" ref="L11" si="20">K11/D11</f>
        <v>1832.6433333333334</v>
      </c>
      <c r="M11" s="20">
        <f t="shared" ref="M11" si="21">ROUND(L11,2)</f>
        <v>1832.64</v>
      </c>
      <c r="N11" s="18">
        <f t="shared" ref="N11" si="22">M11*D11</f>
        <v>29322.240000000002</v>
      </c>
    </row>
    <row r="12" spans="1:14" ht="15.75" x14ac:dyDescent="0.25">
      <c r="A12" s="19">
        <v>8</v>
      </c>
      <c r="B12" s="54" t="s">
        <v>31</v>
      </c>
      <c r="C12" s="17" t="s">
        <v>15</v>
      </c>
      <c r="D12" s="17">
        <v>16</v>
      </c>
      <c r="E12" s="17">
        <v>1600</v>
      </c>
      <c r="F12" s="17">
        <v>1944</v>
      </c>
      <c r="G12" s="17">
        <v>1888.47</v>
      </c>
      <c r="H12" s="20">
        <f t="shared" si="0"/>
        <v>1810.8233333333335</v>
      </c>
      <c r="I12" s="17">
        <f t="shared" si="1"/>
        <v>184.67743130478433</v>
      </c>
      <c r="J12" s="17">
        <f t="shared" ref="J12:J20" si="23">I12/H12*100</f>
        <v>10.198533888164187</v>
      </c>
      <c r="K12" s="20">
        <f t="shared" si="3"/>
        <v>28973.173333333332</v>
      </c>
      <c r="L12" s="20">
        <f t="shared" si="4"/>
        <v>1810.8233333333333</v>
      </c>
      <c r="M12" s="20">
        <f t="shared" ref="M12:M20" si="24">ROUND(L12,2)</f>
        <v>1810.82</v>
      </c>
      <c r="N12" s="18">
        <f t="shared" si="6"/>
        <v>28973.119999999999</v>
      </c>
    </row>
    <row r="13" spans="1:14" ht="31.5" x14ac:dyDescent="0.25">
      <c r="A13" s="19">
        <v>9</v>
      </c>
      <c r="B13" s="54" t="s">
        <v>32</v>
      </c>
      <c r="C13" s="17" t="s">
        <v>15</v>
      </c>
      <c r="D13" s="17">
        <v>10</v>
      </c>
      <c r="E13" s="17">
        <v>98</v>
      </c>
      <c r="F13" s="17">
        <v>117.6</v>
      </c>
      <c r="G13" s="17">
        <v>121.12</v>
      </c>
      <c r="H13" s="20">
        <f t="shared" si="0"/>
        <v>112.24000000000001</v>
      </c>
      <c r="I13" s="17">
        <f t="shared" si="1"/>
        <v>12.457158584524803</v>
      </c>
      <c r="J13" s="17">
        <f t="shared" si="23"/>
        <v>11.098680135891662</v>
      </c>
      <c r="K13" s="20">
        <f t="shared" si="3"/>
        <v>1122.4000000000001</v>
      </c>
      <c r="L13" s="20">
        <f t="shared" si="4"/>
        <v>112.24000000000001</v>
      </c>
      <c r="M13" s="20">
        <f t="shared" si="24"/>
        <v>112.24</v>
      </c>
      <c r="N13" s="18">
        <f t="shared" si="6"/>
        <v>1122.3999999999999</v>
      </c>
    </row>
    <row r="14" spans="1:14" ht="31.5" x14ac:dyDescent="0.25">
      <c r="A14" s="19">
        <v>10</v>
      </c>
      <c r="B14" s="54" t="s">
        <v>33</v>
      </c>
      <c r="C14" s="17" t="s">
        <v>16</v>
      </c>
      <c r="D14" s="17">
        <v>50</v>
      </c>
      <c r="E14" s="17">
        <v>264</v>
      </c>
      <c r="F14" s="17">
        <v>316.8</v>
      </c>
      <c r="G14" s="17">
        <v>331.57</v>
      </c>
      <c r="H14" s="20">
        <f t="shared" ref="H14:H17" si="25">AVERAGE(E14:G14)</f>
        <v>304.12333333333328</v>
      </c>
      <c r="I14" s="17">
        <f t="shared" ref="I14:I17" si="26">SQRT(((SUM((POWER(E14-H14,2)),(POWER(F14-H14,2)),(POWER(G14-H14,2)))/(COLUMNS(E14:G14)-1))))</f>
        <v>35.523930431940286</v>
      </c>
      <c r="J14" s="17">
        <f t="shared" ref="J14:J17" si="27">I14/H14*100</f>
        <v>11.680764524898986</v>
      </c>
      <c r="K14" s="20">
        <f t="shared" ref="K14:K17" si="28">((D14/3)*(SUM(E14:G14)))</f>
        <v>15206.166666666666</v>
      </c>
      <c r="L14" s="20">
        <f t="shared" ref="L14:L17" si="29">K14/D14</f>
        <v>304.12333333333333</v>
      </c>
      <c r="M14" s="20">
        <f t="shared" ref="M14:M17" si="30">ROUND(L14,2)</f>
        <v>304.12</v>
      </c>
      <c r="N14" s="18">
        <f t="shared" ref="N14:N17" si="31">M14*D14</f>
        <v>15206</v>
      </c>
    </row>
    <row r="15" spans="1:14" ht="31.5" x14ac:dyDescent="0.25">
      <c r="A15" s="19">
        <v>11</v>
      </c>
      <c r="B15" s="54" t="s">
        <v>34</v>
      </c>
      <c r="C15" s="17" t="s">
        <v>16</v>
      </c>
      <c r="D15" s="17">
        <v>60</v>
      </c>
      <c r="E15" s="17">
        <v>214</v>
      </c>
      <c r="F15" s="17">
        <v>256.8</v>
      </c>
      <c r="G15" s="17">
        <v>263.37</v>
      </c>
      <c r="H15" s="20">
        <f t="shared" si="25"/>
        <v>244.72333333333336</v>
      </c>
      <c r="I15" s="17">
        <f t="shared" si="26"/>
        <v>26.809207995264121</v>
      </c>
      <c r="J15" s="17">
        <f t="shared" si="27"/>
        <v>10.954904720404315</v>
      </c>
      <c r="K15" s="20">
        <f t="shared" si="28"/>
        <v>14683.400000000001</v>
      </c>
      <c r="L15" s="20">
        <f t="shared" si="29"/>
        <v>244.72333333333336</v>
      </c>
      <c r="M15" s="20">
        <f t="shared" si="30"/>
        <v>244.72</v>
      </c>
      <c r="N15" s="18">
        <f t="shared" si="31"/>
        <v>14683.2</v>
      </c>
    </row>
    <row r="16" spans="1:14" ht="31.5" x14ac:dyDescent="0.25">
      <c r="A16" s="19">
        <v>12</v>
      </c>
      <c r="B16" s="54" t="s">
        <v>35</v>
      </c>
      <c r="C16" s="17" t="s">
        <v>16</v>
      </c>
      <c r="D16" s="17">
        <v>40</v>
      </c>
      <c r="E16" s="17">
        <v>138</v>
      </c>
      <c r="F16" s="17">
        <v>165.6</v>
      </c>
      <c r="G16" s="17">
        <v>173.33</v>
      </c>
      <c r="H16" s="20">
        <f t="shared" si="25"/>
        <v>158.97666666666669</v>
      </c>
      <c r="I16" s="17">
        <f t="shared" si="26"/>
        <v>18.572927430357701</v>
      </c>
      <c r="J16" s="17">
        <f t="shared" si="27"/>
        <v>11.682800891341099</v>
      </c>
      <c r="K16" s="20">
        <f t="shared" si="28"/>
        <v>6359.0666666666675</v>
      </c>
      <c r="L16" s="20">
        <f t="shared" si="29"/>
        <v>158.97666666666669</v>
      </c>
      <c r="M16" s="20">
        <f t="shared" si="30"/>
        <v>158.97999999999999</v>
      </c>
      <c r="N16" s="18">
        <f t="shared" si="31"/>
        <v>6359.2</v>
      </c>
    </row>
    <row r="17" spans="1:14" ht="15.75" x14ac:dyDescent="0.25">
      <c r="A17" s="19">
        <v>13</v>
      </c>
      <c r="B17" s="54" t="s">
        <v>36</v>
      </c>
      <c r="C17" s="17" t="s">
        <v>15</v>
      </c>
      <c r="D17" s="17">
        <v>2</v>
      </c>
      <c r="E17" s="17">
        <v>3498</v>
      </c>
      <c r="F17" s="17">
        <v>4197.6000000000004</v>
      </c>
      <c r="G17" s="17">
        <v>4319.57</v>
      </c>
      <c r="H17" s="20">
        <f t="shared" si="25"/>
        <v>4005.0566666666668</v>
      </c>
      <c r="I17" s="17">
        <f t="shared" si="26"/>
        <v>443.33849103516076</v>
      </c>
      <c r="J17" s="17">
        <f t="shared" si="27"/>
        <v>11.069468622628579</v>
      </c>
      <c r="K17" s="20">
        <f t="shared" si="28"/>
        <v>8010.1133333333328</v>
      </c>
      <c r="L17" s="20">
        <f t="shared" si="29"/>
        <v>4005.0566666666664</v>
      </c>
      <c r="M17" s="20">
        <f t="shared" si="30"/>
        <v>4005.06</v>
      </c>
      <c r="N17" s="18">
        <f t="shared" si="31"/>
        <v>8010.12</v>
      </c>
    </row>
    <row r="18" spans="1:14" ht="15.75" x14ac:dyDescent="0.25">
      <c r="A18" s="19">
        <v>14</v>
      </c>
      <c r="B18" s="54" t="s">
        <v>37</v>
      </c>
      <c r="C18" s="17" t="s">
        <v>15</v>
      </c>
      <c r="D18" s="17">
        <v>2</v>
      </c>
      <c r="E18" s="17">
        <v>526</v>
      </c>
      <c r="F18" s="17">
        <v>631.20000000000005</v>
      </c>
      <c r="G18" s="17">
        <v>646.97</v>
      </c>
      <c r="H18" s="20">
        <f t="shared" si="0"/>
        <v>601.39</v>
      </c>
      <c r="I18" s="17">
        <f t="shared" si="1"/>
        <v>65.76406541569645</v>
      </c>
      <c r="J18" s="17">
        <f t="shared" si="23"/>
        <v>10.935344022297752</v>
      </c>
      <c r="K18" s="20">
        <f t="shared" si="3"/>
        <v>1202.78</v>
      </c>
      <c r="L18" s="20">
        <f t="shared" si="4"/>
        <v>601.39</v>
      </c>
      <c r="M18" s="20">
        <f t="shared" si="24"/>
        <v>601.39</v>
      </c>
      <c r="N18" s="18">
        <f t="shared" si="6"/>
        <v>1202.78</v>
      </c>
    </row>
    <row r="19" spans="1:14" ht="15.75" x14ac:dyDescent="0.25">
      <c r="A19" s="19">
        <v>15</v>
      </c>
      <c r="B19" s="54" t="s">
        <v>38</v>
      </c>
      <c r="C19" s="17" t="s">
        <v>17</v>
      </c>
      <c r="D19" s="17">
        <v>20</v>
      </c>
      <c r="E19" s="17">
        <v>512</v>
      </c>
      <c r="F19" s="17">
        <v>614.4</v>
      </c>
      <c r="G19" s="17">
        <v>639.97</v>
      </c>
      <c r="H19" s="20">
        <f t="shared" ref="H19" si="32">AVERAGE(E19:G19)</f>
        <v>588.79000000000008</v>
      </c>
      <c r="I19" s="17">
        <f t="shared" ref="I19" si="33">SQRT(((SUM((POWER(E19-H19,2)),(POWER(F19-H19,2)),(POWER(G19-H19,2)))/(COLUMNS(E19:G19)-1))))</f>
        <v>67.719895894781175</v>
      </c>
      <c r="J19" s="17">
        <f t="shared" ref="J19" si="34">I19/H19*100</f>
        <v>11.501536353331607</v>
      </c>
      <c r="K19" s="20">
        <f t="shared" ref="K19" si="35">((D19/3)*(SUM(E19:G19)))</f>
        <v>11775.800000000001</v>
      </c>
      <c r="L19" s="20">
        <f t="shared" ref="L19" si="36">K19/D19</f>
        <v>588.79000000000008</v>
      </c>
      <c r="M19" s="20">
        <f t="shared" ref="M19" si="37">ROUND(L19,2)</f>
        <v>588.79</v>
      </c>
      <c r="N19" s="18">
        <f t="shared" ref="N19" si="38">M19*D19</f>
        <v>11775.8</v>
      </c>
    </row>
    <row r="20" spans="1:14" ht="15.75" x14ac:dyDescent="0.25">
      <c r="A20" s="19">
        <v>16</v>
      </c>
      <c r="B20" s="54" t="s">
        <v>39</v>
      </c>
      <c r="C20" s="17" t="s">
        <v>15</v>
      </c>
      <c r="D20" s="17">
        <v>1000</v>
      </c>
      <c r="E20" s="17">
        <v>1.3</v>
      </c>
      <c r="F20" s="17">
        <v>1.6</v>
      </c>
      <c r="G20" s="17">
        <v>1.59</v>
      </c>
      <c r="H20" s="20">
        <f t="shared" si="0"/>
        <v>1.4966666666666668</v>
      </c>
      <c r="I20" s="17">
        <f t="shared" si="1"/>
        <v>0.17039170558842745</v>
      </c>
      <c r="J20" s="17">
        <f t="shared" si="23"/>
        <v>11.384746475841476</v>
      </c>
      <c r="K20" s="20">
        <f t="shared" si="3"/>
        <v>1496.6666666666667</v>
      </c>
      <c r="L20" s="20">
        <f t="shared" si="4"/>
        <v>1.4966666666666668</v>
      </c>
      <c r="M20" s="20">
        <f t="shared" si="24"/>
        <v>1.5</v>
      </c>
      <c r="N20" s="18">
        <f t="shared" si="6"/>
        <v>1500</v>
      </c>
    </row>
    <row r="21" spans="1:14" ht="15.75" x14ac:dyDescent="0.25">
      <c r="A21" s="19">
        <v>17</v>
      </c>
      <c r="B21" s="54" t="s">
        <v>40</v>
      </c>
      <c r="C21" s="17" t="s">
        <v>15</v>
      </c>
      <c r="D21" s="17">
        <v>1000</v>
      </c>
      <c r="E21" s="17">
        <v>2.8</v>
      </c>
      <c r="F21" s="17">
        <v>3.44</v>
      </c>
      <c r="G21" s="17">
        <v>3.47</v>
      </c>
      <c r="H21" s="20">
        <f t="shared" si="0"/>
        <v>3.2366666666666668</v>
      </c>
      <c r="I21" s="17">
        <f t="shared" si="1"/>
        <v>0.37846179904097776</v>
      </c>
      <c r="J21" s="17">
        <f t="shared" ref="J21" si="39">I21/H21*100</f>
        <v>11.692949506930312</v>
      </c>
      <c r="K21" s="20">
        <f t="shared" si="3"/>
        <v>3236.666666666667</v>
      </c>
      <c r="L21" s="20">
        <f t="shared" si="4"/>
        <v>3.2366666666666668</v>
      </c>
      <c r="M21" s="20">
        <f t="shared" ref="M21" si="40">ROUND(L21,2)</f>
        <v>3.24</v>
      </c>
      <c r="N21" s="18">
        <f t="shared" si="6"/>
        <v>3240</v>
      </c>
    </row>
    <row r="22" spans="1:14" ht="15.75" x14ac:dyDescent="0.25">
      <c r="A22" s="26"/>
      <c r="B22" s="52"/>
      <c r="C22" s="26"/>
      <c r="D22" s="26"/>
      <c r="E22" s="26"/>
      <c r="F22" s="26"/>
      <c r="G22" s="26"/>
      <c r="H22" s="26"/>
      <c r="I22" s="27"/>
      <c r="J22" s="27"/>
      <c r="K22" s="27"/>
      <c r="L22" s="28"/>
      <c r="M22" s="29"/>
      <c r="N22" s="18">
        <f>SUM(N5:N21)</f>
        <v>214262.46000000002</v>
      </c>
    </row>
    <row r="23" spans="1:14" x14ac:dyDescent="0.25">
      <c r="A23" s="16"/>
      <c r="B23" s="35"/>
      <c r="C23" s="35"/>
      <c r="D23" s="35"/>
      <c r="E23" s="35"/>
      <c r="F23" s="35"/>
      <c r="G23" s="35"/>
      <c r="H23" s="35"/>
      <c r="I23" s="35"/>
      <c r="J23" s="16"/>
      <c r="K23" s="16"/>
      <c r="L23" s="16"/>
      <c r="M23" s="16"/>
      <c r="N23" s="11"/>
    </row>
    <row r="24" spans="1:14" x14ac:dyDescent="0.25">
      <c r="A24" s="36" t="s">
        <v>22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15"/>
      <c r="B25" s="30"/>
      <c r="C25" s="15"/>
      <c r="D25" s="15"/>
      <c r="E25" s="6"/>
      <c r="F25" s="6"/>
      <c r="G25" s="6"/>
      <c r="H25" s="15"/>
      <c r="I25" s="15"/>
      <c r="J25" s="15"/>
      <c r="K25" s="15"/>
      <c r="L25" s="15"/>
      <c r="M25" s="15"/>
      <c r="N25" s="12"/>
    </row>
    <row r="26" spans="1:14" x14ac:dyDescent="0.25">
      <c r="A26" s="37" t="s">
        <v>23</v>
      </c>
      <c r="B26" s="37"/>
      <c r="C26" s="37"/>
      <c r="D26" s="37"/>
      <c r="E26" s="7"/>
      <c r="F26" s="8"/>
      <c r="G26" s="8"/>
      <c r="H26" s="13"/>
      <c r="I26" s="13"/>
      <c r="M26" s="38" t="s">
        <v>24</v>
      </c>
      <c r="N26" s="38"/>
    </row>
    <row r="27" spans="1:14" x14ac:dyDescent="0.25">
      <c r="A27" s="31"/>
      <c r="B27" s="31"/>
      <c r="C27" s="31"/>
      <c r="D27" s="31"/>
      <c r="E27" s="7"/>
      <c r="F27" s="8"/>
      <c r="G27" s="8"/>
    </row>
    <row r="28" spans="1:14" x14ac:dyDescent="0.25">
      <c r="A28" s="32"/>
      <c r="B28" s="32"/>
      <c r="C28" s="32"/>
      <c r="D28" s="32"/>
      <c r="E28" s="7"/>
      <c r="F28" s="8"/>
      <c r="G28" s="8"/>
    </row>
    <row r="29" spans="1:14" ht="16.5" thickBot="1" x14ac:dyDescent="0.3">
      <c r="A29" s="33"/>
      <c r="B29" s="34"/>
      <c r="C29" s="34"/>
      <c r="D29" s="34"/>
      <c r="E29" s="9"/>
      <c r="F29" s="10"/>
      <c r="G29" s="10"/>
      <c r="H29" s="4"/>
      <c r="I29" s="4"/>
      <c r="J29" s="4"/>
      <c r="K29" s="4"/>
      <c r="L29" s="4"/>
      <c r="M29" s="4"/>
      <c r="N29" s="14"/>
    </row>
  </sheetData>
  <mergeCells count="16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27:D27"/>
    <mergeCell ref="A28:D28"/>
    <mergeCell ref="A29:D29"/>
    <mergeCell ref="B23:I23"/>
    <mergeCell ref="A24:N24"/>
    <mergeCell ref="A26:D26"/>
    <mergeCell ref="M26:N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2026-07-15T06:38:43Z</cp:lastPrinted>
  <dcterms:created xsi:type="dcterms:W3CDTF">2014-01-15T18:15:09Z</dcterms:created>
  <dcterms:modified xsi:type="dcterms:W3CDTF">2026-07-15T06:38:55Z</dcterms:modified>
</cp:coreProperties>
</file>