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80" windowWidth="28800" windowHeight="11355" tabRatio="473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O7" i="1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6"/>
  <c r="M31" l="1"/>
  <c r="L31"/>
  <c r="M17"/>
  <c r="L17"/>
  <c r="G6" l="1"/>
  <c r="I6"/>
  <c r="K6"/>
  <c r="L6"/>
  <c r="M6"/>
  <c r="G7"/>
  <c r="I7"/>
  <c r="K7"/>
  <c r="L7"/>
  <c r="M7"/>
  <c r="G8"/>
  <c r="I8"/>
  <c r="K8"/>
  <c r="L8"/>
  <c r="M8"/>
  <c r="G9"/>
  <c r="I9"/>
  <c r="K9"/>
  <c r="L9"/>
  <c r="M9"/>
  <c r="G10"/>
  <c r="I10"/>
  <c r="K10"/>
  <c r="L10"/>
  <c r="M10"/>
  <c r="G11"/>
  <c r="I11"/>
  <c r="K11"/>
  <c r="L11"/>
  <c r="M11"/>
  <c r="G12"/>
  <c r="I12"/>
  <c r="K12"/>
  <c r="L12"/>
  <c r="M12"/>
  <c r="G13"/>
  <c r="I13"/>
  <c r="K13"/>
  <c r="L13"/>
  <c r="M13"/>
  <c r="G14"/>
  <c r="I14"/>
  <c r="K14"/>
  <c r="L14"/>
  <c r="M14"/>
  <c r="G15"/>
  <c r="I15"/>
  <c r="K15"/>
  <c r="L15"/>
  <c r="M15"/>
  <c r="G16"/>
  <c r="I16"/>
  <c r="K16"/>
  <c r="L16"/>
  <c r="M16"/>
  <c r="G17"/>
  <c r="I17"/>
  <c r="K17"/>
  <c r="G18"/>
  <c r="I18"/>
  <c r="K18"/>
  <c r="L18"/>
  <c r="M18"/>
  <c r="G19"/>
  <c r="I19"/>
  <c r="K19"/>
  <c r="L19"/>
  <c r="M19"/>
  <c r="G20"/>
  <c r="I20"/>
  <c r="K20"/>
  <c r="L20"/>
  <c r="M20"/>
  <c r="G21"/>
  <c r="I21"/>
  <c r="K21"/>
  <c r="L21"/>
  <c r="M21"/>
  <c r="G22"/>
  <c r="I22"/>
  <c r="K22"/>
  <c r="L22"/>
  <c r="M22"/>
  <c r="G23"/>
  <c r="I23"/>
  <c r="K23"/>
  <c r="L23"/>
  <c r="M23"/>
  <c r="G24"/>
  <c r="I24"/>
  <c r="K24"/>
  <c r="L24"/>
  <c r="M24"/>
  <c r="G25"/>
  <c r="I25"/>
  <c r="K25"/>
  <c r="L25"/>
  <c r="M25"/>
  <c r="G26"/>
  <c r="I26"/>
  <c r="K26"/>
  <c r="L26"/>
  <c r="M26"/>
  <c r="G27"/>
  <c r="I27"/>
  <c r="K27"/>
  <c r="L27"/>
  <c r="M27"/>
  <c r="G28"/>
  <c r="I28"/>
  <c r="K28"/>
  <c r="L28"/>
  <c r="M28"/>
  <c r="G29"/>
  <c r="I29"/>
  <c r="K29"/>
  <c r="L29"/>
  <c r="M29"/>
  <c r="G30"/>
  <c r="I30"/>
  <c r="K30"/>
  <c r="L30"/>
  <c r="M30"/>
  <c r="G31"/>
  <c r="I31"/>
  <c r="K31"/>
  <c r="G32"/>
  <c r="I32"/>
  <c r="K32"/>
  <c r="L32"/>
  <c r="M32"/>
  <c r="G33"/>
  <c r="I33"/>
  <c r="K33"/>
  <c r="L33"/>
  <c r="M33"/>
  <c r="G34"/>
  <c r="I34"/>
  <c r="K34"/>
  <c r="L34"/>
  <c r="M34"/>
  <c r="G35"/>
  <c r="I35"/>
  <c r="K35"/>
  <c r="L35"/>
  <c r="M35"/>
  <c r="G36"/>
  <c r="I36"/>
  <c r="K36"/>
  <c r="L36"/>
  <c r="M36"/>
  <c r="G37"/>
  <c r="I37"/>
  <c r="K37"/>
  <c r="L37"/>
  <c r="M37"/>
  <c r="G38"/>
  <c r="I38"/>
  <c r="K38"/>
  <c r="L38"/>
  <c r="M38"/>
  <c r="P40"/>
  <c r="N38" l="1"/>
  <c r="N36"/>
  <c r="N34"/>
  <c r="N37"/>
  <c r="N35"/>
  <c r="N33"/>
  <c r="I39"/>
  <c r="N31"/>
  <c r="N29"/>
  <c r="N27"/>
  <c r="N25"/>
  <c r="N23"/>
  <c r="N21"/>
  <c r="N19"/>
  <c r="N17"/>
  <c r="N15"/>
  <c r="N13"/>
  <c r="N10"/>
  <c r="N8"/>
  <c r="N6"/>
  <c r="G39"/>
  <c r="K39"/>
  <c r="N32"/>
  <c r="N30"/>
  <c r="N28"/>
  <c r="N26"/>
  <c r="N24"/>
  <c r="N22"/>
  <c r="N20"/>
  <c r="N18"/>
  <c r="N16"/>
  <c r="N14"/>
  <c r="N12"/>
  <c r="N11"/>
  <c r="N9"/>
  <c r="N7"/>
  <c r="R38"/>
  <c r="R37"/>
  <c r="R36"/>
  <c r="R35"/>
  <c r="R34"/>
  <c r="R33"/>
  <c r="R32"/>
  <c r="R31"/>
  <c r="R30"/>
  <c r="R15"/>
  <c r="R14"/>
  <c r="R13"/>
  <c r="R12"/>
  <c r="R11"/>
  <c r="R10"/>
  <c r="R9"/>
  <c r="R8"/>
  <c r="Q8"/>
  <c r="Q9" s="1"/>
  <c r="R7"/>
  <c r="R6"/>
  <c r="R29" l="1"/>
  <c r="R28" l="1"/>
  <c r="R17" l="1"/>
  <c r="R18"/>
  <c r="R19"/>
  <c r="R20"/>
  <c r="R21"/>
  <c r="R22"/>
  <c r="R23"/>
  <c r="R24"/>
  <c r="R25"/>
  <c r="R26"/>
  <c r="R27"/>
  <c r="R16"/>
  <c r="R41" l="1"/>
  <c r="Q23"/>
  <c r="Q24" l="1"/>
</calcChain>
</file>

<file path=xl/sharedStrings.xml><?xml version="1.0" encoding="utf-8"?>
<sst xmlns="http://schemas.openxmlformats.org/spreadsheetml/2006/main" count="129" uniqueCount="84">
  <si>
    <t>№</t>
  </si>
  <si>
    <t>Ед. изм.</t>
  </si>
  <si>
    <t>Однородность совокупности значений выявленных цен, используемых в расчете цена контракта</t>
  </si>
  <si>
    <t>Обоснование начальной (максимальной) цена контракта:</t>
  </si>
  <si>
    <t>Сред. квадра-тичное отклонение  без НДС</t>
  </si>
  <si>
    <t>Коэфф. вариации цен V (%)  без НДС</t>
  </si>
  <si>
    <t>Средневзвешенное значение цен без НДС, руб. (ЦЕМ - п.12)</t>
  </si>
  <si>
    <t>Начальная цена единицы медицинского изделия (НЦЕ) с НДС</t>
  </si>
  <si>
    <t>Цена за единицу изм. с округлением  до сотых долей после запятой (руб.) с НДС</t>
  </si>
  <si>
    <t>НМЦК с НДС (п.17)</t>
  </si>
  <si>
    <t>В соответствии с п.3.20.1. Методических рекомендаций  НМЦК рассчитана с помощью стандартных функций табличного редактора EXCEL.</t>
  </si>
  <si>
    <t xml:space="preserve">Определение НМЦК произведено Заказчиком в соответствии с  Приказом Минздрава России от 20 августа N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осушествлении закупок медицинских изделий". </t>
  </si>
  <si>
    <t>Сумма, руб.</t>
  </si>
  <si>
    <t>Цена, руб.</t>
  </si>
  <si>
    <t>НМЦК, определенная методом сопоставимых рыночных цен (анализа рынка), с НДС с учетом выделенных лимитов</t>
  </si>
  <si>
    <t>Сумма цен единиц товара</t>
  </si>
  <si>
    <t>Максимальное значение цены контракта, руб.:</t>
  </si>
  <si>
    <t>Наименование товара</t>
  </si>
  <si>
    <t>КТРУ/ОКПД2</t>
  </si>
  <si>
    <r>
      <t xml:space="preserve">Количество 
</t>
    </r>
    <r>
      <rPr>
        <sz val="9"/>
        <rFont val="Times New Roman"/>
        <family val="1"/>
        <charset val="204"/>
      </rPr>
      <t>(справочнодля расчета</t>
    </r>
    <r>
      <rPr>
        <sz val="11"/>
        <rFont val="Times New Roman"/>
        <family val="1"/>
        <charset val="204"/>
      </rPr>
      <t>)</t>
    </r>
  </si>
  <si>
    <t>Максимальное значение цены контракта</t>
  </si>
  <si>
    <t>Маска хирургическая  на резинках</t>
  </si>
  <si>
    <t>Бинт марлевый медицинский нестерильный</t>
  </si>
  <si>
    <t>шт</t>
  </si>
  <si>
    <t>22.19.60.113-00000001</t>
  </si>
  <si>
    <t>пар</t>
  </si>
  <si>
    <t>22.19.60.119-00000008</t>
  </si>
  <si>
    <t>32.50.50.190-00002140</t>
  </si>
  <si>
    <t>32.50.50.190-00000316</t>
  </si>
  <si>
    <t>21.20.24.169-00000001</t>
  </si>
  <si>
    <t>21.20.24.120-00000014</t>
  </si>
  <si>
    <t>21.20.24.120-00000011</t>
  </si>
  <si>
    <t>21.20.24.120-00000007</t>
  </si>
  <si>
    <t>21.20.24.120-00000018</t>
  </si>
  <si>
    <t>21.20.24.120-00000032</t>
  </si>
  <si>
    <t>32.50.50.190-00000086</t>
  </si>
  <si>
    <t>уп</t>
  </si>
  <si>
    <t>21.20.24.131</t>
  </si>
  <si>
    <t>32.50.13.110-00004574</t>
  </si>
  <si>
    <t>32.50.13.110-00004576</t>
  </si>
  <si>
    <t>32.50.13.110-00004579</t>
  </si>
  <si>
    <t>32.50.13.190-00007046</t>
  </si>
  <si>
    <t>32.50.13.110-00003662</t>
  </si>
  <si>
    <t>32.50.13.110-00005177</t>
  </si>
  <si>
    <t>13.96.17.129</t>
  </si>
  <si>
    <t>17.22.11.130-00000005</t>
  </si>
  <si>
    <t>32.50.13.110-00004588</t>
  </si>
  <si>
    <t>32.50.13.110-00005748</t>
  </si>
  <si>
    <t>Исх. №71 от 22.07.2026 года</t>
  </si>
  <si>
    <t>Исх. №174/26 от 22.07.2026 года</t>
  </si>
  <si>
    <t>Исх. №07266102 от 22.07.2026 года</t>
  </si>
  <si>
    <t>Перчатки хирургические стерильные №6,5</t>
  </si>
  <si>
    <t>Перчатки хирургические стерильные №7</t>
  </si>
  <si>
    <t>Перчатки нитриловые н/с S</t>
  </si>
  <si>
    <t>Перчатки нитриловые н/с M</t>
  </si>
  <si>
    <t>Перчатки нитриловые н/с L</t>
  </si>
  <si>
    <t>Перчатки хирургические стерильные №8</t>
  </si>
  <si>
    <t>Салфетки операционные 16*14 см стерильные №10</t>
  </si>
  <si>
    <t>Салфетки операционные 29*45 см стерильные №5</t>
  </si>
  <si>
    <t>салфетки спиртовые 135*185</t>
  </si>
  <si>
    <t>AK43575, ARMASILK - отрезок хирургической нити нерассасывающейся</t>
  </si>
  <si>
    <t>C2357530111, ARMACRYL 910 - отрезок хирургической нити рассасывающейся с иглой</t>
  </si>
  <si>
    <t>K4357530111, ARMASILK - отрезок хирургической нити нерассасывающейся с иглой</t>
  </si>
  <si>
    <t>G2207525241, ARMACRYL MONOFAST - отрезок хирургической мононити рассасывающейся с иглой</t>
  </si>
  <si>
    <t>Q1407540141, ПОЛИАМИД-П - отрезок хирургической нити нерассасывающейся с иглой</t>
  </si>
  <si>
    <t>JT5357530141, ARMABOND-T - отрезок хирургической нити нерассасывающейся с иглой</t>
  </si>
  <si>
    <t>AR135150, ЛАВСАН-П - отрезок хирургической нити нерассасывающейся</t>
  </si>
  <si>
    <t>повязка адсорбирующая для поверхностных ран  10*15   №50</t>
  </si>
  <si>
    <t>повязка адсорбирующая для поверхностных ран  10*8 №50</t>
  </si>
  <si>
    <t>Шприц 20,0</t>
  </si>
  <si>
    <t>Шприц 10,0</t>
  </si>
  <si>
    <t>Шприц 5,0</t>
  </si>
  <si>
    <t>Система для в/в вливаний</t>
  </si>
  <si>
    <t>игла спинальная для анестезии тип среза Пенсил Поинт 25Gx3 арт. 21933</t>
  </si>
  <si>
    <t>Игла однор. инъекц. 1,2*40</t>
  </si>
  <si>
    <t>Игла однор. инъекц. 0,7*40</t>
  </si>
  <si>
    <t>Игла однор. инъекц. 0,6*25</t>
  </si>
  <si>
    <t>Стяжка и  бирка</t>
  </si>
  <si>
    <t xml:space="preserve">полотенца бумажные №250 - 1уп  </t>
  </si>
  <si>
    <t>Шприц  Перфузор 50,0   B Braun</t>
  </si>
  <si>
    <t>катетер в/в перефирический 18G</t>
  </si>
  <si>
    <t>катетер в/в перефирический 20 G</t>
  </si>
  <si>
    <t>Источниками информации для формирования начальной (максимальной) цены контракта являлись ответы на запрос цен №0372100038226000170 от 20.07.2026 года, размещенный на ЕИС, ответы производителей  товаров из реестра ГИСП</t>
  </si>
  <si>
    <t xml:space="preserve">Источник ценовой информации </t>
  </si>
</sst>
</file>

<file path=xl/styles.xml><?xml version="1.0" encoding="utf-8"?>
<styleSheet xmlns="http://schemas.openxmlformats.org/spreadsheetml/2006/main">
  <numFmts count="3">
    <numFmt numFmtId="164" formatCode="#,##0.00\ _₽"/>
    <numFmt numFmtId="165" formatCode="#,##0.00&quot;р.&quot;"/>
    <numFmt numFmtId="166" formatCode="#,##0.000&quot;р.&quot;"/>
  </numFmts>
  <fonts count="15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68">
    <xf numFmtId="0" fontId="0" fillId="0" borderId="0" xfId="0"/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164" fontId="6" fillId="0" borderId="0" xfId="0" applyNumberFormat="1" applyFont="1" applyFill="1"/>
    <xf numFmtId="0" fontId="6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6" fillId="0" borderId="1" xfId="0" applyFont="1" applyFill="1" applyBorder="1"/>
    <xf numFmtId="2" fontId="6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49" fontId="10" fillId="0" borderId="2" xfId="0" applyNumberFormat="1" applyFont="1" applyFill="1" applyBorder="1" applyAlignment="1">
      <alignment vertical="top" wrapText="1"/>
    </xf>
    <xf numFmtId="49" fontId="10" fillId="0" borderId="3" xfId="0" applyNumberFormat="1" applyFont="1" applyFill="1" applyBorder="1" applyAlignment="1">
      <alignment vertical="top" wrapText="1"/>
    </xf>
    <xf numFmtId="49" fontId="10" fillId="0" borderId="4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</cellXfs>
  <cellStyles count="4">
    <cellStyle name="Default" xfId="1"/>
    <cellStyle name="TableStyleLight1" xfId="2"/>
    <cellStyle name="Нейтральный" xfId="3" builtinId="28" customBuiltin="1"/>
    <cellStyle name="Обычный" xfId="0" builtinId="0"/>
  </cellStyles>
  <dxfs count="0"/>
  <tableStyles count="0" defaultTableStyle="TableStyleMedium2" defaultPivotStyle="PivotStyleLight16"/>
  <colors>
    <mruColors>
      <color rgb="FFFFBBAB"/>
      <color rgb="FFFFCCFF"/>
      <color rgb="FFFF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35" name="Text Box 3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34" name="Text Box 3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33" name="Text Box 30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32" name="Text Box 30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31" name="Text Box 30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30" name="Text Box 30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29" name="Text Box 30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28" name="Text Box 30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27" name="Text Box 30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26" name="Text Box 30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25" name="Text Box 30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24" name="Text Box 30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23" name="Text Box 29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22" name="Text Box 29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21" name="Text Box 29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20" name="Text Box 29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19" name="Text Box 29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18" name="Text Box 29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17" name="Text Box 29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16" name="Text Box 29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15" name="Text Box 29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14" name="Text Box 29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13" name="Text Box 28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12" name="Text Box 28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11" name="Text Box 28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10" name="Text Box 28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09" name="Text Box 28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08" name="Text Box 28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07" name="Text Box 28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06" name="Text Box 28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05" name="Text Box 28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04" name="Text Box 28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03" name="Text Box 27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00" name="Text Box 2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99" name="Text Box 2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98" name="Text Box 2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97" name="Text Box 2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96" name="Text Box 2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95" name="Text Box 2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94" name="Text Box 2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93" name="Text Box 2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92" name="Text Box 2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91" name="Text Box 2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90" name="Text Box 2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89" name="Text Box 2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88" name="Text Box 2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87" name="Text Box 2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86" name="Text Box 2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85" name="Text Box 2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84" name="Text Box 2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83" name="Text Box 2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82" name="Text Box 2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81" name="Text Box 2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80" name="Text Box 2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79" name="Text Box 2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78" name="Text Box 2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77" name="Text Box 2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76" name="Text Box 2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75" name="Text Box 2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74" name="Text Box 2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73" name="Text Box 2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72" name="Text Box 2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71" name="Text Box 2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70" name="Text Box 2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69" name="Text Box 2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68" name="Text Box 2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67" name="Text Box 2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66" name="Text Box 2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65" name="Text Box 2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64" name="Text Box 2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63" name="Text Box 2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62" name="Text Box 2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61" name="Text Box 2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60" name="Text Box 2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59" name="Text Box 2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58" name="Text 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57" name="Text 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56" name="Text 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55" name="Text 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54" name="Text 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53" name="Text 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52" name="Text 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51" name="Text 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50" name="Text 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49" name="Text 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48" name="Text 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47" name="Text 1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46" name="Text 1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45" name="Text 1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44" name="Text 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43" name="Text 1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42" name="Text 1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41" name="Text 1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40" name="Text 1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39" name="Text 2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38" name="Text 2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37" name="Text 2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36" name="Text 2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35" name="Text 2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34" name="Text 2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33" name="Text 2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32" name="Text 2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31" name="Text 2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30" name="Text 2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29" name="Text 3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28" name="Text 3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27" name="Text 3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26" name="Text 3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25" name="Text 3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24" name="Text 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23" name="Text 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22" name="Text 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21" name="Text 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20" name="Text 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19" name="Text 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18" name="Text 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17" name="Text 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16" name="Text 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15" name="Text 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14" name="Text 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13" name="Text 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12" name="Text 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11" name="Text 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10" name="Text 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09" name="Text 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08" name="Text 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07" name="Text 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06" name="Text 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05" name="Text 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04" name="Text 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03" name="Text 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02" name="Text 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01" name="Text 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200" name="Text 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99" name="Text 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98" name="Text 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97" name="Text 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96" name="Text 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95" name="Text 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94" name="Text 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93" name="Text 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92" name="Text 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91" name="Text 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90" name="Text 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89" name="Text 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88" name="Text 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87" name="Text 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86" name="Text 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85" name="Text 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84" name="Text 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83" name="Text 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182" name="Text 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39" name="Text Box 3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72774" cy="188190"/>
    <xdr:sp macro="" textlink="">
      <xdr:nvSpPr>
        <xdr:cNvPr id="1338" name="Text 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58" name="Text Box 3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59" name="Text Box 3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60" name="Text Box 30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61" name="Text Box 30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62" name="Text Box 30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63" name="Text Box 30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64" name="Text Box 30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65" name="Text Box 30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66" name="Text Box 30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67" name="Text Box 30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68" name="Text Box 30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69" name="Text Box 30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70" name="Text Box 29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71" name="Text Box 29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72" name="Text Box 29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73" name="Text Box 29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74" name="Text Box 29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75" name="Text Box 29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76" name="Text Box 29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77" name="Text Box 29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78" name="Text Box 29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79" name="Text Box 29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80" name="Text Box 28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81" name="Text Box 28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82" name="Text Box 28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83" name="Text Box 28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84" name="Text Box 28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85" name="Text Box 28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86" name="Text Box 28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87" name="Text Box 28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88" name="Text Box 28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89" name="Text Box 28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90" name="Text Box 27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91" name="Text Box 2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92" name="Text Box 2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93" name="Text Box 2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94" name="Text Box 2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95" name="Text Box 2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96" name="Text Box 2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97" name="Text Box 2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98" name="Text Box 2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199" name="Text Box 2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00" name="Text Box 2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01" name="Text Box 2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02" name="Text Box 2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03" name="Text Box 2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04" name="Text Box 2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05" name="Text Box 2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06" name="Text Box 2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07" name="Text Box 2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08" name="Text Box 2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09" name="Text Box 2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10" name="Text Box 2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11" name="Text Box 2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12" name="Text Box 2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13" name="Text Box 2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14" name="Text Box 2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15" name="Text Box 2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16" name="Text Box 2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17" name="Text Box 2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18" name="Text Box 2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19" name="Text Box 2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20" name="Text Box 2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21" name="Text Box 2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22" name="Text Box 2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23" name="Text Box 2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24" name="Text Box 2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25" name="Text Box 2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26" name="Text Box 2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27" name="Text Box 2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28" name="Text Box 2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29" name="Text Box 2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30" name="Text Box 2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31" name="Text Box 2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32" name="Text Box 2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33" name="Text Box 2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34" name="Text Box 2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35" name="Text 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36" name="Text 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37" name="Text 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38" name="Text 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39" name="Text 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40" name="Text 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41" name="Text 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42" name="Text 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43" name="Text 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44" name="Text 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45" name="Text 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46" name="Text 1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47" name="Text 1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48" name="Text 1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49" name="Text 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50" name="Text 1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51" name="Text 1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52" name="Text 1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53" name="Text 1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54" name="Text 2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55" name="Text 2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56" name="Text 2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57" name="Text 2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58" name="Text 2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59" name="Text 2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60" name="Text 2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61" name="Text 2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62" name="Text 2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63" name="Text 2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64" name="Text 3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65" name="Text 3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66" name="Text 3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67" name="Text 3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68" name="Text 3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69" name="Text 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70" name="Text 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71" name="Text 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72" name="Text 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73" name="Text 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74" name="Text 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75" name="Text 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76" name="Text 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77" name="Text 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78" name="Text 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79" name="Text 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80" name="Text 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81" name="Text 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82" name="Text 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83" name="Text 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84" name="Text 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85" name="Text 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86" name="Text 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87" name="Text 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88" name="Text 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89" name="Text 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90" name="Text 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91" name="Text 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92" name="Text 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93" name="Text 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94" name="Text 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95" name="Text 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96" name="Text 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97" name="Text 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98" name="Text 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299" name="Text 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00" name="Text 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01" name="Text 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02" name="Text 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03" name="Text 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04" name="Text 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05" name="Text 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06" name="Text 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07" name="Text 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08" name="Text 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09" name="Text 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10" name="Text 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11" name="Text 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12" name="Text Box 3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72774" cy="188190"/>
    <xdr:sp macro="" textlink="">
      <xdr:nvSpPr>
        <xdr:cNvPr id="313" name="Text 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4"/>
  <sheetViews>
    <sheetView tabSelected="1" topLeftCell="A19" workbookViewId="0">
      <selection activeCell="A38" sqref="A38:XFD38"/>
    </sheetView>
  </sheetViews>
  <sheetFormatPr defaultRowHeight="15"/>
  <cols>
    <col min="1" max="1" width="4.28515625" style="2" customWidth="1"/>
    <col min="2" max="2" width="50.7109375" style="1" customWidth="1"/>
    <col min="3" max="3" width="23.5703125" style="4" customWidth="1"/>
    <col min="4" max="4" width="12" style="1" customWidth="1"/>
    <col min="5" max="5" width="9.7109375" style="2" customWidth="1"/>
    <col min="6" max="6" width="12" style="11" customWidth="1"/>
    <col min="7" max="7" width="14.42578125" style="11" customWidth="1"/>
    <col min="8" max="8" width="11.5703125" style="11" customWidth="1"/>
    <col min="9" max="9" width="12.85546875" style="11" customWidth="1"/>
    <col min="10" max="10" width="10.85546875" style="11" customWidth="1"/>
    <col min="11" max="11" width="12.85546875" style="11" customWidth="1"/>
    <col min="12" max="12" width="13.7109375" style="6" customWidth="1"/>
    <col min="13" max="13" width="11.7109375" style="4" customWidth="1"/>
    <col min="14" max="14" width="11" style="4" customWidth="1"/>
    <col min="15" max="15" width="12.85546875" style="2" customWidth="1"/>
    <col min="16" max="16" width="20.7109375" style="3" customWidth="1"/>
    <col min="17" max="17" width="15" style="2" hidden="1" customWidth="1"/>
    <col min="18" max="18" width="16.28515625" style="2" customWidth="1"/>
    <col min="19" max="16384" width="9.140625" style="2"/>
  </cols>
  <sheetData>
    <row r="1" spans="1:18" ht="11.25" customHeight="1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8" ht="11.2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8" ht="36" customHeight="1">
      <c r="A3" s="48" t="s">
        <v>0</v>
      </c>
      <c r="B3" s="48" t="s">
        <v>17</v>
      </c>
      <c r="C3" s="42" t="s">
        <v>18</v>
      </c>
      <c r="D3" s="50" t="s">
        <v>19</v>
      </c>
      <c r="E3" s="48" t="s">
        <v>1</v>
      </c>
      <c r="F3" s="48" t="s">
        <v>83</v>
      </c>
      <c r="G3" s="48"/>
      <c r="H3" s="48"/>
      <c r="I3" s="48"/>
      <c r="J3" s="48"/>
      <c r="K3" s="48"/>
      <c r="L3" s="41" t="s">
        <v>2</v>
      </c>
      <c r="M3" s="41"/>
      <c r="N3" s="41"/>
      <c r="O3" s="41" t="s">
        <v>14</v>
      </c>
      <c r="P3" s="41"/>
      <c r="Q3" s="41"/>
      <c r="R3" s="41"/>
    </row>
    <row r="4" spans="1:18" ht="32.25" customHeight="1">
      <c r="A4" s="48"/>
      <c r="B4" s="48"/>
      <c r="C4" s="43"/>
      <c r="D4" s="51"/>
      <c r="E4" s="48"/>
      <c r="F4" s="45" t="s">
        <v>48</v>
      </c>
      <c r="G4" s="46"/>
      <c r="H4" s="45" t="s">
        <v>49</v>
      </c>
      <c r="I4" s="46"/>
      <c r="J4" s="45" t="s">
        <v>50</v>
      </c>
      <c r="K4" s="46"/>
      <c r="L4" s="49" t="s">
        <v>6</v>
      </c>
      <c r="M4" s="41" t="s">
        <v>4</v>
      </c>
      <c r="N4" s="41" t="s">
        <v>5</v>
      </c>
      <c r="O4" s="40" t="s">
        <v>7</v>
      </c>
      <c r="P4" s="40" t="s">
        <v>8</v>
      </c>
      <c r="Q4" s="38" t="s">
        <v>9</v>
      </c>
      <c r="R4" s="42" t="s">
        <v>20</v>
      </c>
    </row>
    <row r="5" spans="1:18" ht="36" customHeight="1">
      <c r="A5" s="48"/>
      <c r="B5" s="48"/>
      <c r="C5" s="44"/>
      <c r="D5" s="52"/>
      <c r="E5" s="48"/>
      <c r="F5" s="12" t="s">
        <v>13</v>
      </c>
      <c r="G5" s="12" t="s">
        <v>12</v>
      </c>
      <c r="H5" s="12" t="s">
        <v>13</v>
      </c>
      <c r="I5" s="12" t="s">
        <v>12</v>
      </c>
      <c r="J5" s="12" t="s">
        <v>13</v>
      </c>
      <c r="K5" s="12" t="s">
        <v>12</v>
      </c>
      <c r="L5" s="40"/>
      <c r="M5" s="41"/>
      <c r="N5" s="41"/>
      <c r="O5" s="41"/>
      <c r="P5" s="41"/>
      <c r="Q5" s="39"/>
      <c r="R5" s="44"/>
    </row>
    <row r="6" spans="1:18" s="29" customFormat="1" ht="16.5" customHeight="1">
      <c r="A6" s="34">
        <v>1</v>
      </c>
      <c r="B6" s="35" t="s">
        <v>51</v>
      </c>
      <c r="C6" s="36" t="s">
        <v>24</v>
      </c>
      <c r="D6" s="37">
        <v>250</v>
      </c>
      <c r="E6" s="37" t="s">
        <v>25</v>
      </c>
      <c r="F6" s="12">
        <v>47</v>
      </c>
      <c r="G6" s="12">
        <f t="shared" ref="G6:G38" si="0">F6*D6</f>
        <v>11750</v>
      </c>
      <c r="H6" s="12">
        <v>49</v>
      </c>
      <c r="I6" s="12">
        <f t="shared" ref="I6:I38" si="1">H6*D6</f>
        <v>12250</v>
      </c>
      <c r="J6" s="12">
        <v>48</v>
      </c>
      <c r="K6" s="12">
        <f t="shared" ref="K6:K27" si="2">J6*D6</f>
        <v>12000</v>
      </c>
      <c r="L6" s="10">
        <f t="shared" ref="L6:L38" si="3">AVERAGE(F6,H6,J6)</f>
        <v>48</v>
      </c>
      <c r="M6" s="13">
        <f t="shared" ref="M6:M38" si="4">STDEV(F6,H6,J6)</f>
        <v>1</v>
      </c>
      <c r="N6" s="14">
        <f t="shared" ref="N6:N12" si="5">M6/L6*100</f>
        <v>2.083333333333333</v>
      </c>
      <c r="O6" s="13">
        <f>MIN(F6,H6,J6)</f>
        <v>47</v>
      </c>
      <c r="P6" s="13">
        <v>47</v>
      </c>
      <c r="Q6" s="8"/>
      <c r="R6" s="27">
        <f t="shared" ref="R6:R38" si="6">P6*D6</f>
        <v>11750</v>
      </c>
    </row>
    <row r="7" spans="1:18" s="29" customFormat="1" ht="18.75" customHeight="1">
      <c r="A7" s="34">
        <v>2</v>
      </c>
      <c r="B7" s="35" t="s">
        <v>52</v>
      </c>
      <c r="C7" s="36" t="s">
        <v>24</v>
      </c>
      <c r="D7" s="37">
        <v>100</v>
      </c>
      <c r="E7" s="37" t="s">
        <v>25</v>
      </c>
      <c r="F7" s="12">
        <v>47</v>
      </c>
      <c r="G7" s="12">
        <f t="shared" si="0"/>
        <v>4700</v>
      </c>
      <c r="H7" s="12">
        <v>49</v>
      </c>
      <c r="I7" s="12">
        <f t="shared" si="1"/>
        <v>4900</v>
      </c>
      <c r="J7" s="12">
        <v>48</v>
      </c>
      <c r="K7" s="12">
        <f t="shared" si="2"/>
        <v>4800</v>
      </c>
      <c r="L7" s="10">
        <f t="shared" si="3"/>
        <v>48</v>
      </c>
      <c r="M7" s="13">
        <f t="shared" si="4"/>
        <v>1</v>
      </c>
      <c r="N7" s="14">
        <f t="shared" si="5"/>
        <v>2.083333333333333</v>
      </c>
      <c r="O7" s="13">
        <f t="shared" ref="O7:O38" si="7">MIN(F7,H7,J7)</f>
        <v>47</v>
      </c>
      <c r="P7" s="13">
        <v>47</v>
      </c>
      <c r="Q7" s="8"/>
      <c r="R7" s="27">
        <f t="shared" si="6"/>
        <v>4700</v>
      </c>
    </row>
    <row r="8" spans="1:18" s="29" customFormat="1" ht="19.5" customHeight="1">
      <c r="A8" s="34">
        <v>3</v>
      </c>
      <c r="B8" s="35" t="s">
        <v>56</v>
      </c>
      <c r="C8" s="36" t="s">
        <v>24</v>
      </c>
      <c r="D8" s="37">
        <v>150</v>
      </c>
      <c r="E8" s="37" t="s">
        <v>25</v>
      </c>
      <c r="F8" s="12">
        <v>47</v>
      </c>
      <c r="G8" s="12">
        <f t="shared" si="0"/>
        <v>7050</v>
      </c>
      <c r="H8" s="12">
        <v>49</v>
      </c>
      <c r="I8" s="12">
        <f t="shared" si="1"/>
        <v>7350</v>
      </c>
      <c r="J8" s="12">
        <v>48</v>
      </c>
      <c r="K8" s="12">
        <f t="shared" si="2"/>
        <v>7200</v>
      </c>
      <c r="L8" s="10">
        <f t="shared" si="3"/>
        <v>48</v>
      </c>
      <c r="M8" s="13">
        <f t="shared" si="4"/>
        <v>1</v>
      </c>
      <c r="N8" s="14">
        <f t="shared" si="5"/>
        <v>2.083333333333333</v>
      </c>
      <c r="O8" s="13">
        <f t="shared" si="7"/>
        <v>47</v>
      </c>
      <c r="P8" s="13">
        <v>47</v>
      </c>
      <c r="Q8" s="9">
        <f>SUM(Q6:Q6)</f>
        <v>0</v>
      </c>
      <c r="R8" s="27">
        <f t="shared" si="6"/>
        <v>7050</v>
      </c>
    </row>
    <row r="9" spans="1:18" s="31" customFormat="1" ht="16.5" customHeight="1">
      <c r="A9" s="34">
        <v>4</v>
      </c>
      <c r="B9" s="35" t="s">
        <v>53</v>
      </c>
      <c r="C9" s="36" t="s">
        <v>26</v>
      </c>
      <c r="D9" s="37">
        <v>1000</v>
      </c>
      <c r="E9" s="37" t="s">
        <v>25</v>
      </c>
      <c r="F9" s="12">
        <v>11</v>
      </c>
      <c r="G9" s="12">
        <f t="shared" si="0"/>
        <v>11000</v>
      </c>
      <c r="H9" s="12">
        <v>13</v>
      </c>
      <c r="I9" s="12">
        <f t="shared" si="1"/>
        <v>13000</v>
      </c>
      <c r="J9" s="12">
        <v>12</v>
      </c>
      <c r="K9" s="12">
        <f t="shared" si="2"/>
        <v>12000</v>
      </c>
      <c r="L9" s="10">
        <f t="shared" si="3"/>
        <v>12</v>
      </c>
      <c r="M9" s="13">
        <f t="shared" si="4"/>
        <v>1</v>
      </c>
      <c r="N9" s="14">
        <f t="shared" si="5"/>
        <v>8.3333333333333321</v>
      </c>
      <c r="O9" s="13">
        <f t="shared" si="7"/>
        <v>11</v>
      </c>
      <c r="P9" s="13">
        <v>11</v>
      </c>
      <c r="Q9" s="30">
        <f>SUM(Q6:Q8)</f>
        <v>0</v>
      </c>
      <c r="R9" s="27">
        <f t="shared" si="6"/>
        <v>11000</v>
      </c>
    </row>
    <row r="10" spans="1:18" s="31" customFormat="1" ht="18" customHeight="1">
      <c r="A10" s="34">
        <v>5</v>
      </c>
      <c r="B10" s="35" t="s">
        <v>54</v>
      </c>
      <c r="C10" s="36" t="s">
        <v>26</v>
      </c>
      <c r="D10" s="37">
        <v>1000</v>
      </c>
      <c r="E10" s="37" t="s">
        <v>25</v>
      </c>
      <c r="F10" s="12">
        <v>11</v>
      </c>
      <c r="G10" s="12">
        <f t="shared" si="0"/>
        <v>11000</v>
      </c>
      <c r="H10" s="12">
        <v>13</v>
      </c>
      <c r="I10" s="12">
        <f t="shared" si="1"/>
        <v>13000</v>
      </c>
      <c r="J10" s="12">
        <v>12</v>
      </c>
      <c r="K10" s="12">
        <f t="shared" si="2"/>
        <v>12000</v>
      </c>
      <c r="L10" s="10">
        <f t="shared" si="3"/>
        <v>12</v>
      </c>
      <c r="M10" s="13">
        <f t="shared" si="4"/>
        <v>1</v>
      </c>
      <c r="N10" s="14">
        <f t="shared" si="5"/>
        <v>8.3333333333333321</v>
      </c>
      <c r="O10" s="13">
        <f t="shared" si="7"/>
        <v>11</v>
      </c>
      <c r="P10" s="13">
        <v>11</v>
      </c>
      <c r="Q10" s="32"/>
      <c r="R10" s="27">
        <f t="shared" si="6"/>
        <v>11000</v>
      </c>
    </row>
    <row r="11" spans="1:18" s="31" customFormat="1" ht="14.25" customHeight="1">
      <c r="A11" s="34">
        <v>6</v>
      </c>
      <c r="B11" s="35" t="s">
        <v>55</v>
      </c>
      <c r="C11" s="36" t="s">
        <v>26</v>
      </c>
      <c r="D11" s="37">
        <v>1000</v>
      </c>
      <c r="E11" s="37" t="s">
        <v>25</v>
      </c>
      <c r="F11" s="12">
        <v>11</v>
      </c>
      <c r="G11" s="12">
        <f t="shared" si="0"/>
        <v>11000</v>
      </c>
      <c r="H11" s="12">
        <v>13</v>
      </c>
      <c r="I11" s="12">
        <f t="shared" si="1"/>
        <v>13000</v>
      </c>
      <c r="J11" s="12">
        <v>12</v>
      </c>
      <c r="K11" s="12">
        <f t="shared" si="2"/>
        <v>12000</v>
      </c>
      <c r="L11" s="10">
        <f t="shared" si="3"/>
        <v>12</v>
      </c>
      <c r="M11" s="13">
        <f t="shared" si="4"/>
        <v>1</v>
      </c>
      <c r="N11" s="14">
        <f t="shared" si="5"/>
        <v>8.3333333333333321</v>
      </c>
      <c r="O11" s="13">
        <f t="shared" si="7"/>
        <v>11</v>
      </c>
      <c r="P11" s="13">
        <v>11</v>
      </c>
      <c r="Q11" s="33"/>
      <c r="R11" s="27">
        <f t="shared" si="6"/>
        <v>11000</v>
      </c>
    </row>
    <row r="12" spans="1:18" s="31" customFormat="1" ht="19.5" customHeight="1">
      <c r="A12" s="34">
        <v>7</v>
      </c>
      <c r="B12" s="35" t="s">
        <v>21</v>
      </c>
      <c r="C12" s="36" t="s">
        <v>27</v>
      </c>
      <c r="D12" s="37">
        <v>1000</v>
      </c>
      <c r="E12" s="37" t="s">
        <v>23</v>
      </c>
      <c r="F12" s="12">
        <v>2.5</v>
      </c>
      <c r="G12" s="12">
        <f t="shared" si="0"/>
        <v>2500</v>
      </c>
      <c r="H12" s="12">
        <v>2.75</v>
      </c>
      <c r="I12" s="12">
        <f t="shared" si="1"/>
        <v>2750</v>
      </c>
      <c r="J12" s="12">
        <v>2.5499999999999998</v>
      </c>
      <c r="K12" s="12">
        <f t="shared" si="2"/>
        <v>2550</v>
      </c>
      <c r="L12" s="10">
        <f t="shared" si="3"/>
        <v>2.6</v>
      </c>
      <c r="M12" s="13">
        <f t="shared" si="4"/>
        <v>0.13228756555322957</v>
      </c>
      <c r="N12" s="14">
        <f t="shared" si="5"/>
        <v>5.0879832905088298</v>
      </c>
      <c r="O12" s="13">
        <f t="shared" si="7"/>
        <v>2.5</v>
      </c>
      <c r="P12" s="13">
        <v>2.5</v>
      </c>
      <c r="R12" s="27">
        <f t="shared" si="6"/>
        <v>2500</v>
      </c>
    </row>
    <row r="13" spans="1:18" s="31" customFormat="1" ht="18" customHeight="1">
      <c r="A13" s="34">
        <v>8</v>
      </c>
      <c r="B13" s="35" t="s">
        <v>57</v>
      </c>
      <c r="C13" s="36" t="s">
        <v>28</v>
      </c>
      <c r="D13" s="37">
        <v>500</v>
      </c>
      <c r="E13" s="37" t="s">
        <v>23</v>
      </c>
      <c r="F13" s="12">
        <v>35</v>
      </c>
      <c r="G13" s="12">
        <f t="shared" si="0"/>
        <v>17500</v>
      </c>
      <c r="H13" s="12">
        <v>37</v>
      </c>
      <c r="I13" s="12">
        <f t="shared" si="1"/>
        <v>18500</v>
      </c>
      <c r="J13" s="12">
        <v>36</v>
      </c>
      <c r="K13" s="12">
        <f t="shared" si="2"/>
        <v>18000</v>
      </c>
      <c r="L13" s="10">
        <f t="shared" si="3"/>
        <v>36</v>
      </c>
      <c r="M13" s="13">
        <f t="shared" si="4"/>
        <v>1</v>
      </c>
      <c r="N13" s="14">
        <f>M13/L13*100</f>
        <v>2.7777777777777777</v>
      </c>
      <c r="O13" s="13">
        <f t="shared" si="7"/>
        <v>35</v>
      </c>
      <c r="P13" s="13">
        <v>35</v>
      </c>
      <c r="R13" s="27">
        <f t="shared" si="6"/>
        <v>17500</v>
      </c>
    </row>
    <row r="14" spans="1:18" s="31" customFormat="1" ht="19.5" customHeight="1">
      <c r="A14" s="34">
        <v>9</v>
      </c>
      <c r="B14" s="35" t="s">
        <v>58</v>
      </c>
      <c r="C14" s="36" t="s">
        <v>28</v>
      </c>
      <c r="D14" s="37">
        <v>600</v>
      </c>
      <c r="E14" s="37" t="s">
        <v>23</v>
      </c>
      <c r="F14" s="12">
        <v>61</v>
      </c>
      <c r="G14" s="12">
        <f t="shared" si="0"/>
        <v>36600</v>
      </c>
      <c r="H14" s="12">
        <v>63</v>
      </c>
      <c r="I14" s="12">
        <f t="shared" si="1"/>
        <v>37800</v>
      </c>
      <c r="J14" s="12">
        <v>62</v>
      </c>
      <c r="K14" s="12">
        <f t="shared" si="2"/>
        <v>37200</v>
      </c>
      <c r="L14" s="10">
        <f t="shared" si="3"/>
        <v>62</v>
      </c>
      <c r="M14" s="13">
        <f t="shared" si="4"/>
        <v>1</v>
      </c>
      <c r="N14" s="14">
        <f>M14/L14*100</f>
        <v>1.6129032258064515</v>
      </c>
      <c r="O14" s="13">
        <f t="shared" si="7"/>
        <v>61</v>
      </c>
      <c r="P14" s="13">
        <v>61</v>
      </c>
      <c r="R14" s="27">
        <f t="shared" si="6"/>
        <v>36600</v>
      </c>
    </row>
    <row r="15" spans="1:18" s="31" customFormat="1" ht="18.75" customHeight="1">
      <c r="A15" s="34">
        <v>10</v>
      </c>
      <c r="B15" s="35" t="s">
        <v>59</v>
      </c>
      <c r="C15" s="36" t="s">
        <v>29</v>
      </c>
      <c r="D15" s="37">
        <v>1000</v>
      </c>
      <c r="E15" s="37" t="s">
        <v>23</v>
      </c>
      <c r="F15" s="12">
        <v>6</v>
      </c>
      <c r="G15" s="12">
        <f t="shared" si="0"/>
        <v>6000</v>
      </c>
      <c r="H15" s="12">
        <v>8</v>
      </c>
      <c r="I15" s="12">
        <f t="shared" si="1"/>
        <v>8000</v>
      </c>
      <c r="J15" s="12">
        <v>7</v>
      </c>
      <c r="K15" s="12">
        <f t="shared" si="2"/>
        <v>7000</v>
      </c>
      <c r="L15" s="10">
        <f t="shared" si="3"/>
        <v>7</v>
      </c>
      <c r="M15" s="13">
        <f t="shared" si="4"/>
        <v>1</v>
      </c>
      <c r="N15" s="14">
        <f>M15/L15*100</f>
        <v>14.285714285714285</v>
      </c>
      <c r="O15" s="13">
        <f t="shared" si="7"/>
        <v>6</v>
      </c>
      <c r="P15" s="13">
        <v>6</v>
      </c>
      <c r="R15" s="27">
        <f t="shared" si="6"/>
        <v>6000</v>
      </c>
    </row>
    <row r="16" spans="1:18" s="31" customFormat="1" ht="30" customHeight="1">
      <c r="A16" s="34">
        <v>11</v>
      </c>
      <c r="B16" s="35" t="s">
        <v>60</v>
      </c>
      <c r="C16" s="36" t="s">
        <v>30</v>
      </c>
      <c r="D16" s="37">
        <v>12</v>
      </c>
      <c r="E16" s="37" t="s">
        <v>23</v>
      </c>
      <c r="F16" s="16">
        <v>130</v>
      </c>
      <c r="G16" s="12">
        <f t="shared" si="0"/>
        <v>1560</v>
      </c>
      <c r="H16" s="12">
        <v>133</v>
      </c>
      <c r="I16" s="12">
        <f t="shared" si="1"/>
        <v>1596</v>
      </c>
      <c r="J16" s="12">
        <v>131</v>
      </c>
      <c r="K16" s="12">
        <f t="shared" si="2"/>
        <v>1572</v>
      </c>
      <c r="L16" s="10">
        <f t="shared" si="3"/>
        <v>131.33333333333334</v>
      </c>
      <c r="M16" s="13">
        <f t="shared" si="4"/>
        <v>1.5275252316519468</v>
      </c>
      <c r="N16" s="14">
        <f t="shared" ref="N16:N26" si="8">M16/L16*100</f>
        <v>1.1630902779075736</v>
      </c>
      <c r="O16" s="13">
        <f t="shared" si="7"/>
        <v>130</v>
      </c>
      <c r="P16" s="13">
        <v>130</v>
      </c>
      <c r="Q16" s="8"/>
      <c r="R16" s="27">
        <f t="shared" si="6"/>
        <v>1560</v>
      </c>
    </row>
    <row r="17" spans="1:18" s="31" customFormat="1" ht="28.5" customHeight="1">
      <c r="A17" s="34">
        <v>12</v>
      </c>
      <c r="B17" s="35" t="s">
        <v>61</v>
      </c>
      <c r="C17" s="36" t="s">
        <v>31</v>
      </c>
      <c r="D17" s="37">
        <v>24</v>
      </c>
      <c r="E17" s="37" t="s">
        <v>23</v>
      </c>
      <c r="F17" s="12">
        <v>270</v>
      </c>
      <c r="G17" s="12">
        <f t="shared" si="0"/>
        <v>6480</v>
      </c>
      <c r="H17" s="12">
        <v>279</v>
      </c>
      <c r="I17" s="12">
        <f t="shared" si="1"/>
        <v>6696</v>
      </c>
      <c r="J17" s="12">
        <v>277</v>
      </c>
      <c r="K17" s="12">
        <f t="shared" si="2"/>
        <v>6648</v>
      </c>
      <c r="L17" s="10">
        <f t="shared" si="3"/>
        <v>275.33333333333331</v>
      </c>
      <c r="M17" s="13">
        <f t="shared" si="4"/>
        <v>4.7258156262526088</v>
      </c>
      <c r="N17" s="14">
        <f t="shared" si="8"/>
        <v>1.7163979272103909</v>
      </c>
      <c r="O17" s="13">
        <f t="shared" si="7"/>
        <v>270</v>
      </c>
      <c r="P17" s="13">
        <v>270</v>
      </c>
      <c r="Q17" s="8"/>
      <c r="R17" s="27">
        <f t="shared" si="6"/>
        <v>6480</v>
      </c>
    </row>
    <row r="18" spans="1:18" s="31" customFormat="1" ht="30.75" customHeight="1">
      <c r="A18" s="34">
        <v>13</v>
      </c>
      <c r="B18" s="35" t="s">
        <v>62</v>
      </c>
      <c r="C18" s="36" t="s">
        <v>30</v>
      </c>
      <c r="D18" s="37">
        <v>12</v>
      </c>
      <c r="E18" s="37" t="s">
        <v>23</v>
      </c>
      <c r="F18" s="12">
        <v>140</v>
      </c>
      <c r="G18" s="12">
        <f t="shared" si="0"/>
        <v>1680</v>
      </c>
      <c r="H18" s="12">
        <v>144</v>
      </c>
      <c r="I18" s="12">
        <f t="shared" si="1"/>
        <v>1728</v>
      </c>
      <c r="J18" s="12">
        <v>141</v>
      </c>
      <c r="K18" s="12">
        <f t="shared" si="2"/>
        <v>1692</v>
      </c>
      <c r="L18" s="10">
        <f t="shared" si="3"/>
        <v>141.66666666666666</v>
      </c>
      <c r="M18" s="13">
        <f t="shared" si="4"/>
        <v>2.0816659994661331</v>
      </c>
      <c r="N18" s="14">
        <f t="shared" si="8"/>
        <v>1.4694112937407999</v>
      </c>
      <c r="O18" s="13">
        <f t="shared" si="7"/>
        <v>140</v>
      </c>
      <c r="P18" s="13">
        <v>140</v>
      </c>
      <c r="Q18" s="8"/>
      <c r="R18" s="27">
        <f t="shared" si="6"/>
        <v>1680</v>
      </c>
    </row>
    <row r="19" spans="1:18" s="31" customFormat="1" ht="26.25" customHeight="1">
      <c r="A19" s="34">
        <v>14</v>
      </c>
      <c r="B19" s="35" t="s">
        <v>63</v>
      </c>
      <c r="C19" s="36" t="s">
        <v>32</v>
      </c>
      <c r="D19" s="37">
        <v>12</v>
      </c>
      <c r="E19" s="37" t="s">
        <v>23</v>
      </c>
      <c r="F19" s="12">
        <v>290</v>
      </c>
      <c r="G19" s="12">
        <f t="shared" si="0"/>
        <v>3480</v>
      </c>
      <c r="H19" s="12">
        <v>300</v>
      </c>
      <c r="I19" s="12">
        <f t="shared" si="1"/>
        <v>3600</v>
      </c>
      <c r="J19" s="12">
        <v>299</v>
      </c>
      <c r="K19" s="12">
        <f t="shared" si="2"/>
        <v>3588</v>
      </c>
      <c r="L19" s="10">
        <f t="shared" si="3"/>
        <v>296.33333333333331</v>
      </c>
      <c r="M19" s="13">
        <f t="shared" si="4"/>
        <v>5.5075705472861021</v>
      </c>
      <c r="N19" s="14">
        <f t="shared" si="8"/>
        <v>1.8585727381167951</v>
      </c>
      <c r="O19" s="13">
        <f t="shared" si="7"/>
        <v>290</v>
      </c>
      <c r="P19" s="13">
        <v>290</v>
      </c>
      <c r="Q19" s="8"/>
      <c r="R19" s="27">
        <f t="shared" si="6"/>
        <v>3480</v>
      </c>
    </row>
    <row r="20" spans="1:18" s="31" customFormat="1" ht="28.5" customHeight="1">
      <c r="A20" s="34">
        <v>15</v>
      </c>
      <c r="B20" s="35" t="s">
        <v>64</v>
      </c>
      <c r="C20" s="36" t="s">
        <v>33</v>
      </c>
      <c r="D20" s="37">
        <v>24</v>
      </c>
      <c r="E20" s="37" t="s">
        <v>23</v>
      </c>
      <c r="F20" s="12">
        <v>145</v>
      </c>
      <c r="G20" s="12">
        <f t="shared" si="0"/>
        <v>3480</v>
      </c>
      <c r="H20" s="12">
        <v>150</v>
      </c>
      <c r="I20" s="12">
        <f t="shared" si="1"/>
        <v>3600</v>
      </c>
      <c r="J20" s="12">
        <v>145</v>
      </c>
      <c r="K20" s="12">
        <f t="shared" si="2"/>
        <v>3480</v>
      </c>
      <c r="L20" s="10">
        <f t="shared" si="3"/>
        <v>146.66666666666666</v>
      </c>
      <c r="M20" s="13">
        <f t="shared" si="4"/>
        <v>2.8867513459481291</v>
      </c>
      <c r="N20" s="14">
        <f t="shared" si="8"/>
        <v>1.9682395540555429</v>
      </c>
      <c r="O20" s="13">
        <f t="shared" si="7"/>
        <v>145</v>
      </c>
      <c r="P20" s="13">
        <v>145</v>
      </c>
      <c r="Q20" s="8"/>
      <c r="R20" s="27">
        <f t="shared" si="6"/>
        <v>3480</v>
      </c>
    </row>
    <row r="21" spans="1:18" s="31" customFormat="1" ht="29.25" customHeight="1">
      <c r="A21" s="34">
        <v>16</v>
      </c>
      <c r="B21" s="35" t="s">
        <v>65</v>
      </c>
      <c r="C21" s="36" t="s">
        <v>34</v>
      </c>
      <c r="D21" s="37">
        <v>12</v>
      </c>
      <c r="E21" s="37" t="s">
        <v>23</v>
      </c>
      <c r="F21" s="12">
        <v>170</v>
      </c>
      <c r="G21" s="12">
        <f t="shared" si="0"/>
        <v>2040</v>
      </c>
      <c r="H21" s="12">
        <v>180</v>
      </c>
      <c r="I21" s="12">
        <f t="shared" si="1"/>
        <v>2160</v>
      </c>
      <c r="J21" s="12">
        <v>177</v>
      </c>
      <c r="K21" s="12">
        <f t="shared" si="2"/>
        <v>2124</v>
      </c>
      <c r="L21" s="10">
        <f t="shared" si="3"/>
        <v>175.66666666666666</v>
      </c>
      <c r="M21" s="13">
        <f t="shared" si="4"/>
        <v>5.1316014394468841</v>
      </c>
      <c r="N21" s="14">
        <f t="shared" si="8"/>
        <v>2.9212152406718506</v>
      </c>
      <c r="O21" s="13">
        <f t="shared" si="7"/>
        <v>170</v>
      </c>
      <c r="P21" s="13">
        <v>170</v>
      </c>
      <c r="Q21" s="8"/>
      <c r="R21" s="27">
        <f t="shared" si="6"/>
        <v>2040</v>
      </c>
    </row>
    <row r="22" spans="1:18" s="31" customFormat="1" ht="25.5">
      <c r="A22" s="34">
        <v>17</v>
      </c>
      <c r="B22" s="35" t="s">
        <v>66</v>
      </c>
      <c r="C22" s="36" t="s">
        <v>34</v>
      </c>
      <c r="D22" s="37">
        <v>12</v>
      </c>
      <c r="E22" s="37" t="s">
        <v>23</v>
      </c>
      <c r="F22" s="12">
        <v>140</v>
      </c>
      <c r="G22" s="12">
        <f t="shared" si="0"/>
        <v>1680</v>
      </c>
      <c r="H22" s="12">
        <v>150</v>
      </c>
      <c r="I22" s="12">
        <f t="shared" si="1"/>
        <v>1800</v>
      </c>
      <c r="J22" s="12">
        <v>145</v>
      </c>
      <c r="K22" s="12">
        <f t="shared" si="2"/>
        <v>1740</v>
      </c>
      <c r="L22" s="10">
        <f t="shared" si="3"/>
        <v>145</v>
      </c>
      <c r="M22" s="13">
        <f t="shared" si="4"/>
        <v>5</v>
      </c>
      <c r="N22" s="14">
        <f t="shared" si="8"/>
        <v>3.4482758620689653</v>
      </c>
      <c r="O22" s="13">
        <f t="shared" si="7"/>
        <v>140</v>
      </c>
      <c r="P22" s="13">
        <v>140</v>
      </c>
      <c r="Q22" s="8"/>
      <c r="R22" s="27">
        <f t="shared" si="6"/>
        <v>1680</v>
      </c>
    </row>
    <row r="23" spans="1:18" s="31" customFormat="1" ht="25.5">
      <c r="A23" s="34">
        <v>18</v>
      </c>
      <c r="B23" s="35" t="s">
        <v>67</v>
      </c>
      <c r="C23" s="36" t="s">
        <v>35</v>
      </c>
      <c r="D23" s="37">
        <v>10</v>
      </c>
      <c r="E23" s="37" t="s">
        <v>36</v>
      </c>
      <c r="F23" s="12">
        <v>2500</v>
      </c>
      <c r="G23" s="12">
        <f t="shared" si="0"/>
        <v>25000</v>
      </c>
      <c r="H23" s="12">
        <v>2600</v>
      </c>
      <c r="I23" s="12">
        <f t="shared" si="1"/>
        <v>26000</v>
      </c>
      <c r="J23" s="12">
        <v>2550</v>
      </c>
      <c r="K23" s="12">
        <f t="shared" si="2"/>
        <v>25500</v>
      </c>
      <c r="L23" s="10">
        <f t="shared" si="3"/>
        <v>2550</v>
      </c>
      <c r="M23" s="13">
        <f t="shared" si="4"/>
        <v>50</v>
      </c>
      <c r="N23" s="14">
        <f t="shared" si="8"/>
        <v>1.9607843137254901</v>
      </c>
      <c r="O23" s="13">
        <f t="shared" si="7"/>
        <v>2500</v>
      </c>
      <c r="P23" s="13">
        <v>2500</v>
      </c>
      <c r="Q23" s="9">
        <f>SUM(Q16:Q21)</f>
        <v>0</v>
      </c>
      <c r="R23" s="27">
        <f t="shared" si="6"/>
        <v>25000</v>
      </c>
    </row>
    <row r="24" spans="1:18" s="31" customFormat="1" ht="25.5">
      <c r="A24" s="34">
        <v>19</v>
      </c>
      <c r="B24" s="35" t="s">
        <v>68</v>
      </c>
      <c r="C24" s="36" t="s">
        <v>35</v>
      </c>
      <c r="D24" s="37">
        <v>10</v>
      </c>
      <c r="E24" s="37" t="s">
        <v>36</v>
      </c>
      <c r="F24" s="12">
        <v>1900</v>
      </c>
      <c r="G24" s="12">
        <f t="shared" si="0"/>
        <v>19000</v>
      </c>
      <c r="H24" s="12">
        <v>2000</v>
      </c>
      <c r="I24" s="12">
        <f t="shared" si="1"/>
        <v>20000</v>
      </c>
      <c r="J24" s="12">
        <v>1950</v>
      </c>
      <c r="K24" s="12">
        <f t="shared" si="2"/>
        <v>19500</v>
      </c>
      <c r="L24" s="10">
        <f t="shared" si="3"/>
        <v>1950</v>
      </c>
      <c r="M24" s="13">
        <f t="shared" si="4"/>
        <v>50</v>
      </c>
      <c r="N24" s="14">
        <f t="shared" si="8"/>
        <v>2.5641025641025639</v>
      </c>
      <c r="O24" s="13">
        <f t="shared" si="7"/>
        <v>1900</v>
      </c>
      <c r="P24" s="13">
        <v>1900</v>
      </c>
      <c r="Q24" s="30">
        <f>SUM(Q16:Q23)</f>
        <v>0</v>
      </c>
      <c r="R24" s="27">
        <f t="shared" si="6"/>
        <v>19000</v>
      </c>
    </row>
    <row r="25" spans="1:18" s="31" customFormat="1">
      <c r="A25" s="34">
        <v>20</v>
      </c>
      <c r="B25" s="35" t="s">
        <v>22</v>
      </c>
      <c r="C25" s="36" t="s">
        <v>37</v>
      </c>
      <c r="D25" s="37">
        <v>50</v>
      </c>
      <c r="E25" s="37" t="s">
        <v>23</v>
      </c>
      <c r="F25" s="12">
        <v>50</v>
      </c>
      <c r="G25" s="12">
        <f t="shared" si="0"/>
        <v>2500</v>
      </c>
      <c r="H25" s="12">
        <v>55</v>
      </c>
      <c r="I25" s="12">
        <f t="shared" si="1"/>
        <v>2750</v>
      </c>
      <c r="J25" s="12">
        <v>51</v>
      </c>
      <c r="K25" s="12">
        <f t="shared" si="2"/>
        <v>2550</v>
      </c>
      <c r="L25" s="10">
        <f t="shared" si="3"/>
        <v>52</v>
      </c>
      <c r="M25" s="13">
        <f t="shared" si="4"/>
        <v>2.6457513110645907</v>
      </c>
      <c r="N25" s="14">
        <f t="shared" si="8"/>
        <v>5.087983290508828</v>
      </c>
      <c r="O25" s="13">
        <f t="shared" si="7"/>
        <v>50</v>
      </c>
      <c r="P25" s="13">
        <v>50</v>
      </c>
      <c r="Q25" s="32"/>
      <c r="R25" s="27">
        <f t="shared" si="6"/>
        <v>2500</v>
      </c>
    </row>
    <row r="26" spans="1:18" s="31" customFormat="1">
      <c r="A26" s="34">
        <v>21</v>
      </c>
      <c r="B26" s="35" t="s">
        <v>69</v>
      </c>
      <c r="C26" s="36" t="s">
        <v>38</v>
      </c>
      <c r="D26" s="37">
        <v>720</v>
      </c>
      <c r="E26" s="37" t="s">
        <v>23</v>
      </c>
      <c r="F26" s="12">
        <v>9</v>
      </c>
      <c r="G26" s="12">
        <f t="shared" si="0"/>
        <v>6480</v>
      </c>
      <c r="H26" s="12">
        <v>11</v>
      </c>
      <c r="I26" s="12">
        <f t="shared" si="1"/>
        <v>7920</v>
      </c>
      <c r="J26" s="12">
        <v>10</v>
      </c>
      <c r="K26" s="12">
        <f t="shared" si="2"/>
        <v>7200</v>
      </c>
      <c r="L26" s="10">
        <f t="shared" si="3"/>
        <v>10</v>
      </c>
      <c r="M26" s="13">
        <f t="shared" si="4"/>
        <v>1</v>
      </c>
      <c r="N26" s="14">
        <f t="shared" si="8"/>
        <v>10</v>
      </c>
      <c r="O26" s="13">
        <f t="shared" si="7"/>
        <v>9</v>
      </c>
      <c r="P26" s="13">
        <v>9</v>
      </c>
      <c r="R26" s="27">
        <f t="shared" si="6"/>
        <v>6480</v>
      </c>
    </row>
    <row r="27" spans="1:18" s="31" customFormat="1">
      <c r="A27" s="34">
        <v>22</v>
      </c>
      <c r="B27" s="35" t="s">
        <v>70</v>
      </c>
      <c r="C27" s="36" t="s">
        <v>39</v>
      </c>
      <c r="D27" s="37">
        <v>600</v>
      </c>
      <c r="E27" s="37" t="s">
        <v>23</v>
      </c>
      <c r="F27" s="12">
        <v>7.5</v>
      </c>
      <c r="G27" s="12">
        <f t="shared" si="0"/>
        <v>4500</v>
      </c>
      <c r="H27" s="12">
        <v>7.55</v>
      </c>
      <c r="I27" s="12">
        <f t="shared" si="1"/>
        <v>4530</v>
      </c>
      <c r="J27" s="12">
        <v>7.55</v>
      </c>
      <c r="K27" s="12">
        <f t="shared" si="2"/>
        <v>4530</v>
      </c>
      <c r="L27" s="10">
        <f t="shared" si="3"/>
        <v>7.5333333333333341</v>
      </c>
      <c r="M27" s="13">
        <f t="shared" si="4"/>
        <v>2.8867513459481187E-2</v>
      </c>
      <c r="N27" s="14">
        <f t="shared" ref="N27" si="9">M27/L27*100</f>
        <v>0.3831970813205467</v>
      </c>
      <c r="O27" s="13">
        <f t="shared" si="7"/>
        <v>7.5</v>
      </c>
      <c r="P27" s="13">
        <v>7.5</v>
      </c>
      <c r="R27" s="27">
        <f t="shared" si="6"/>
        <v>4500</v>
      </c>
    </row>
    <row r="28" spans="1:18" s="31" customFormat="1">
      <c r="A28" s="34">
        <v>23</v>
      </c>
      <c r="B28" s="35" t="s">
        <v>71</v>
      </c>
      <c r="C28" s="36" t="s">
        <v>40</v>
      </c>
      <c r="D28" s="37">
        <v>700</v>
      </c>
      <c r="E28" s="37" t="s">
        <v>23</v>
      </c>
      <c r="F28" s="12">
        <v>4.9000000000000004</v>
      </c>
      <c r="G28" s="12">
        <f t="shared" si="0"/>
        <v>3430.0000000000005</v>
      </c>
      <c r="H28" s="12">
        <v>5</v>
      </c>
      <c r="I28" s="12">
        <f t="shared" si="1"/>
        <v>3500</v>
      </c>
      <c r="J28" s="12">
        <v>5</v>
      </c>
      <c r="K28" s="12">
        <f t="shared" ref="K28:K38" si="10">J28*D28</f>
        <v>3500</v>
      </c>
      <c r="L28" s="10">
        <f t="shared" si="3"/>
        <v>4.9666666666666668</v>
      </c>
      <c r="M28" s="13">
        <f t="shared" si="4"/>
        <v>5.7735026918962373E-2</v>
      </c>
      <c r="N28" s="14">
        <f>M28/L28*100</f>
        <v>1.1624502064220612</v>
      </c>
      <c r="O28" s="13">
        <f t="shared" si="7"/>
        <v>4.9000000000000004</v>
      </c>
      <c r="P28" s="13">
        <v>4.9000000000000004</v>
      </c>
      <c r="R28" s="27">
        <f t="shared" si="6"/>
        <v>3430.0000000000005</v>
      </c>
    </row>
    <row r="29" spans="1:18" s="31" customFormat="1">
      <c r="A29" s="34">
        <v>24</v>
      </c>
      <c r="B29" s="35" t="s">
        <v>72</v>
      </c>
      <c r="C29" s="36" t="s">
        <v>41</v>
      </c>
      <c r="D29" s="37">
        <v>540</v>
      </c>
      <c r="E29" s="37" t="s">
        <v>23</v>
      </c>
      <c r="F29" s="12">
        <v>14</v>
      </c>
      <c r="G29" s="12">
        <f t="shared" si="0"/>
        <v>7560</v>
      </c>
      <c r="H29" s="12">
        <v>16</v>
      </c>
      <c r="I29" s="12">
        <f t="shared" si="1"/>
        <v>8640</v>
      </c>
      <c r="J29" s="12">
        <v>15</v>
      </c>
      <c r="K29" s="12">
        <f t="shared" si="10"/>
        <v>8100</v>
      </c>
      <c r="L29" s="10">
        <f t="shared" si="3"/>
        <v>15</v>
      </c>
      <c r="M29" s="13">
        <f t="shared" si="4"/>
        <v>1</v>
      </c>
      <c r="N29" s="14">
        <f>M29/L29*100</f>
        <v>6.666666666666667</v>
      </c>
      <c r="O29" s="13">
        <f t="shared" si="7"/>
        <v>14</v>
      </c>
      <c r="P29" s="13">
        <v>14</v>
      </c>
      <c r="R29" s="27">
        <f t="shared" si="6"/>
        <v>7560</v>
      </c>
    </row>
    <row r="30" spans="1:18" s="31" customFormat="1" ht="25.5">
      <c r="A30" s="34">
        <v>25</v>
      </c>
      <c r="B30" s="35" t="s">
        <v>73</v>
      </c>
      <c r="C30" s="36" t="s">
        <v>42</v>
      </c>
      <c r="D30" s="37">
        <v>50</v>
      </c>
      <c r="E30" s="37" t="s">
        <v>23</v>
      </c>
      <c r="F30" s="16">
        <v>370</v>
      </c>
      <c r="G30" s="12">
        <f t="shared" si="0"/>
        <v>18500</v>
      </c>
      <c r="H30" s="12">
        <v>380</v>
      </c>
      <c r="I30" s="12">
        <f t="shared" si="1"/>
        <v>19000</v>
      </c>
      <c r="J30" s="12">
        <v>377</v>
      </c>
      <c r="K30" s="12">
        <f t="shared" si="10"/>
        <v>18850</v>
      </c>
      <c r="L30" s="10">
        <f t="shared" si="3"/>
        <v>375.66666666666669</v>
      </c>
      <c r="M30" s="13">
        <f t="shared" si="4"/>
        <v>5.1316014394468841</v>
      </c>
      <c r="N30" s="14">
        <f t="shared" ref="N30:N37" si="11">M30/L30*100</f>
        <v>1.3659986085484161</v>
      </c>
      <c r="O30" s="13">
        <f t="shared" si="7"/>
        <v>370</v>
      </c>
      <c r="P30" s="13">
        <v>370</v>
      </c>
      <c r="Q30" s="8"/>
      <c r="R30" s="27">
        <f t="shared" si="6"/>
        <v>18500</v>
      </c>
    </row>
    <row r="31" spans="1:18" s="31" customFormat="1">
      <c r="A31" s="34">
        <v>26</v>
      </c>
      <c r="B31" s="35" t="s">
        <v>74</v>
      </c>
      <c r="C31" s="36" t="s">
        <v>43</v>
      </c>
      <c r="D31" s="37">
        <v>500</v>
      </c>
      <c r="E31" s="37" t="s">
        <v>23</v>
      </c>
      <c r="F31" s="12">
        <v>3</v>
      </c>
      <c r="G31" s="12">
        <f t="shared" si="0"/>
        <v>1500</v>
      </c>
      <c r="H31" s="12">
        <v>5</v>
      </c>
      <c r="I31" s="12">
        <f t="shared" si="1"/>
        <v>2500</v>
      </c>
      <c r="J31" s="12">
        <v>4</v>
      </c>
      <c r="K31" s="12">
        <f t="shared" si="10"/>
        <v>2000</v>
      </c>
      <c r="L31" s="10">
        <f t="shared" si="3"/>
        <v>4</v>
      </c>
      <c r="M31" s="13">
        <f t="shared" si="4"/>
        <v>1</v>
      </c>
      <c r="N31" s="14">
        <f t="shared" si="11"/>
        <v>25</v>
      </c>
      <c r="O31" s="13">
        <f t="shared" si="7"/>
        <v>3</v>
      </c>
      <c r="P31" s="13">
        <v>3</v>
      </c>
      <c r="Q31" s="8"/>
      <c r="R31" s="27">
        <f t="shared" si="6"/>
        <v>1500</v>
      </c>
    </row>
    <row r="32" spans="1:18" s="31" customFormat="1">
      <c r="A32" s="34">
        <v>27</v>
      </c>
      <c r="B32" s="35" t="s">
        <v>75</v>
      </c>
      <c r="C32" s="36" t="s">
        <v>43</v>
      </c>
      <c r="D32" s="37">
        <v>500</v>
      </c>
      <c r="E32" s="37" t="s">
        <v>23</v>
      </c>
      <c r="F32" s="12">
        <v>3</v>
      </c>
      <c r="G32" s="12">
        <f t="shared" si="0"/>
        <v>1500</v>
      </c>
      <c r="H32" s="12">
        <v>5</v>
      </c>
      <c r="I32" s="12">
        <f t="shared" si="1"/>
        <v>2500</v>
      </c>
      <c r="J32" s="12">
        <v>4</v>
      </c>
      <c r="K32" s="12">
        <f t="shared" si="10"/>
        <v>2000</v>
      </c>
      <c r="L32" s="10">
        <f t="shared" si="3"/>
        <v>4</v>
      </c>
      <c r="M32" s="13">
        <f t="shared" si="4"/>
        <v>1</v>
      </c>
      <c r="N32" s="14">
        <f t="shared" si="11"/>
        <v>25</v>
      </c>
      <c r="O32" s="13">
        <f t="shared" si="7"/>
        <v>3</v>
      </c>
      <c r="P32" s="13">
        <v>3</v>
      </c>
      <c r="Q32" s="8"/>
      <c r="R32" s="27">
        <f t="shared" si="6"/>
        <v>1500</v>
      </c>
    </row>
    <row r="33" spans="1:18" s="31" customFormat="1">
      <c r="A33" s="34">
        <v>28</v>
      </c>
      <c r="B33" s="35" t="s">
        <v>76</v>
      </c>
      <c r="C33" s="36" t="s">
        <v>43</v>
      </c>
      <c r="D33" s="37">
        <v>400</v>
      </c>
      <c r="E33" s="37" t="s">
        <v>23</v>
      </c>
      <c r="F33" s="12">
        <v>3</v>
      </c>
      <c r="G33" s="12">
        <f t="shared" si="0"/>
        <v>1200</v>
      </c>
      <c r="H33" s="12">
        <v>5</v>
      </c>
      <c r="I33" s="12">
        <f t="shared" si="1"/>
        <v>2000</v>
      </c>
      <c r="J33" s="12">
        <v>4</v>
      </c>
      <c r="K33" s="12">
        <f t="shared" si="10"/>
        <v>1600</v>
      </c>
      <c r="L33" s="10">
        <f t="shared" si="3"/>
        <v>4</v>
      </c>
      <c r="M33" s="13">
        <f t="shared" si="4"/>
        <v>1</v>
      </c>
      <c r="N33" s="14">
        <f t="shared" si="11"/>
        <v>25</v>
      </c>
      <c r="O33" s="13">
        <f t="shared" si="7"/>
        <v>3</v>
      </c>
      <c r="P33" s="13">
        <v>3</v>
      </c>
      <c r="Q33" s="8"/>
      <c r="R33" s="27">
        <f t="shared" si="6"/>
        <v>1200</v>
      </c>
    </row>
    <row r="34" spans="1:18" s="31" customFormat="1">
      <c r="A34" s="34">
        <v>29</v>
      </c>
      <c r="B34" s="35" t="s">
        <v>77</v>
      </c>
      <c r="C34" s="36" t="s">
        <v>44</v>
      </c>
      <c r="D34" s="37">
        <v>500</v>
      </c>
      <c r="E34" s="37" t="s">
        <v>23</v>
      </c>
      <c r="F34" s="12">
        <v>1</v>
      </c>
      <c r="G34" s="12">
        <f t="shared" si="0"/>
        <v>500</v>
      </c>
      <c r="H34" s="12">
        <v>1.5</v>
      </c>
      <c r="I34" s="12">
        <f t="shared" si="1"/>
        <v>750</v>
      </c>
      <c r="J34" s="12">
        <v>1.5</v>
      </c>
      <c r="K34" s="12">
        <f t="shared" si="10"/>
        <v>750</v>
      </c>
      <c r="L34" s="10">
        <f t="shared" si="3"/>
        <v>1.3333333333333333</v>
      </c>
      <c r="M34" s="13">
        <f t="shared" si="4"/>
        <v>0.28867513459481314</v>
      </c>
      <c r="N34" s="14">
        <f t="shared" si="11"/>
        <v>21.650635094610987</v>
      </c>
      <c r="O34" s="13">
        <f t="shared" si="7"/>
        <v>1</v>
      </c>
      <c r="P34" s="13">
        <v>1</v>
      </c>
      <c r="Q34" s="33"/>
      <c r="R34" s="27">
        <f t="shared" si="6"/>
        <v>500</v>
      </c>
    </row>
    <row r="35" spans="1:18" s="31" customFormat="1">
      <c r="A35" s="34">
        <v>30</v>
      </c>
      <c r="B35" s="35" t="s">
        <v>78</v>
      </c>
      <c r="C35" s="36" t="s">
        <v>45</v>
      </c>
      <c r="D35" s="37">
        <v>60</v>
      </c>
      <c r="E35" s="37" t="s">
        <v>36</v>
      </c>
      <c r="F35" s="12">
        <v>90</v>
      </c>
      <c r="G35" s="12">
        <f t="shared" si="0"/>
        <v>5400</v>
      </c>
      <c r="H35" s="12">
        <v>99</v>
      </c>
      <c r="I35" s="12">
        <f t="shared" si="1"/>
        <v>5940</v>
      </c>
      <c r="J35" s="12">
        <v>91</v>
      </c>
      <c r="K35" s="12">
        <f t="shared" si="10"/>
        <v>5460</v>
      </c>
      <c r="L35" s="10">
        <f t="shared" si="3"/>
        <v>93.333333333333329</v>
      </c>
      <c r="M35" s="13">
        <f t="shared" si="4"/>
        <v>4.9328828623162471</v>
      </c>
      <c r="N35" s="14">
        <f t="shared" si="11"/>
        <v>5.2852316381959792</v>
      </c>
      <c r="O35" s="13">
        <f t="shared" si="7"/>
        <v>90</v>
      </c>
      <c r="P35" s="13">
        <v>90</v>
      </c>
      <c r="R35" s="27">
        <f t="shared" si="6"/>
        <v>5400</v>
      </c>
    </row>
    <row r="36" spans="1:18" s="31" customFormat="1">
      <c r="A36" s="34">
        <v>31</v>
      </c>
      <c r="B36" s="35" t="s">
        <v>79</v>
      </c>
      <c r="C36" s="36" t="s">
        <v>38</v>
      </c>
      <c r="D36" s="37">
        <v>100</v>
      </c>
      <c r="E36" s="37" t="s">
        <v>23</v>
      </c>
      <c r="F36" s="12">
        <v>220</v>
      </c>
      <c r="G36" s="12">
        <f t="shared" si="0"/>
        <v>22000</v>
      </c>
      <c r="H36" s="12">
        <v>230</v>
      </c>
      <c r="I36" s="12">
        <f t="shared" si="1"/>
        <v>23000</v>
      </c>
      <c r="J36" s="12">
        <v>222</v>
      </c>
      <c r="K36" s="12">
        <f t="shared" si="10"/>
        <v>22200</v>
      </c>
      <c r="L36" s="10">
        <f t="shared" si="3"/>
        <v>224</v>
      </c>
      <c r="M36" s="13">
        <f t="shared" si="4"/>
        <v>5.2915026221291814</v>
      </c>
      <c r="N36" s="14">
        <f t="shared" si="11"/>
        <v>2.3622779563076701</v>
      </c>
      <c r="O36" s="13">
        <f t="shared" si="7"/>
        <v>220</v>
      </c>
      <c r="P36" s="13">
        <v>220</v>
      </c>
      <c r="R36" s="27">
        <f t="shared" si="6"/>
        <v>22000</v>
      </c>
    </row>
    <row r="37" spans="1:18" s="31" customFormat="1">
      <c r="A37" s="34">
        <v>32</v>
      </c>
      <c r="B37" s="35" t="s">
        <v>80</v>
      </c>
      <c r="C37" s="36" t="s">
        <v>46</v>
      </c>
      <c r="D37" s="37">
        <v>100</v>
      </c>
      <c r="E37" s="37" t="s">
        <v>23</v>
      </c>
      <c r="F37" s="12">
        <v>20</v>
      </c>
      <c r="G37" s="12">
        <f t="shared" si="0"/>
        <v>2000</v>
      </c>
      <c r="H37" s="12">
        <v>23</v>
      </c>
      <c r="I37" s="12">
        <f t="shared" si="1"/>
        <v>2300</v>
      </c>
      <c r="J37" s="12">
        <v>22</v>
      </c>
      <c r="K37" s="12">
        <f t="shared" si="10"/>
        <v>2200</v>
      </c>
      <c r="L37" s="10">
        <f t="shared" si="3"/>
        <v>21.666666666666668</v>
      </c>
      <c r="M37" s="13">
        <f t="shared" si="4"/>
        <v>1.5275252316519468</v>
      </c>
      <c r="N37" s="14">
        <f t="shared" si="11"/>
        <v>7.0501164537782159</v>
      </c>
      <c r="O37" s="13">
        <f t="shared" si="7"/>
        <v>20</v>
      </c>
      <c r="P37" s="13">
        <v>20</v>
      </c>
      <c r="R37" s="27">
        <f t="shared" si="6"/>
        <v>2000</v>
      </c>
    </row>
    <row r="38" spans="1:18" s="31" customFormat="1">
      <c r="A38" s="34">
        <v>33</v>
      </c>
      <c r="B38" s="35" t="s">
        <v>81</v>
      </c>
      <c r="C38" s="36" t="s">
        <v>47</v>
      </c>
      <c r="D38" s="37">
        <v>100</v>
      </c>
      <c r="E38" s="37" t="s">
        <v>23</v>
      </c>
      <c r="F38" s="12">
        <v>20</v>
      </c>
      <c r="G38" s="12">
        <f t="shared" si="0"/>
        <v>2000</v>
      </c>
      <c r="H38" s="12">
        <v>23</v>
      </c>
      <c r="I38" s="12">
        <f t="shared" si="1"/>
        <v>2300</v>
      </c>
      <c r="J38" s="12">
        <v>22</v>
      </c>
      <c r="K38" s="12">
        <f t="shared" si="10"/>
        <v>2200</v>
      </c>
      <c r="L38" s="10">
        <f t="shared" si="3"/>
        <v>21.666666666666668</v>
      </c>
      <c r="M38" s="13">
        <f t="shared" si="4"/>
        <v>1.5275252316519468</v>
      </c>
      <c r="N38" s="14">
        <f t="shared" ref="N38" si="12">M38/L38*100</f>
        <v>7.0501164537782159</v>
      </c>
      <c r="O38" s="13">
        <f t="shared" si="7"/>
        <v>20</v>
      </c>
      <c r="P38" s="13">
        <v>20</v>
      </c>
      <c r="R38" s="27">
        <f t="shared" si="6"/>
        <v>2000</v>
      </c>
    </row>
    <row r="39" spans="1:18">
      <c r="A39" s="5"/>
      <c r="B39" s="17"/>
      <c r="C39" s="18"/>
      <c r="D39" s="19"/>
      <c r="E39" s="19"/>
      <c r="F39" s="20"/>
      <c r="G39" s="20">
        <f>SUM(G6:G38)</f>
        <v>262570</v>
      </c>
      <c r="H39" s="20"/>
      <c r="I39" s="20">
        <f>SUM(I6:I38)</f>
        <v>285360</v>
      </c>
      <c r="J39" s="20"/>
      <c r="K39" s="20">
        <f>SUM(K6:K38)</f>
        <v>273734</v>
      </c>
      <c r="L39" s="21"/>
      <c r="M39" s="22"/>
      <c r="N39" s="23"/>
      <c r="O39" s="24"/>
      <c r="P39" s="15"/>
      <c r="R39" s="25"/>
    </row>
    <row r="40" spans="1:18" ht="15" customHeight="1">
      <c r="A40" s="65" t="s">
        <v>15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7"/>
      <c r="P40" s="7">
        <f>SUM(P6:P39)</f>
        <v>6778.9</v>
      </c>
      <c r="R40" s="26"/>
    </row>
    <row r="41" spans="1:18">
      <c r="A41" s="62" t="s">
        <v>16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4"/>
      <c r="R41" s="28">
        <f>SUM(R6:R40)</f>
        <v>262570</v>
      </c>
    </row>
    <row r="42" spans="1:18" ht="15" customHeight="1">
      <c r="A42" s="59" t="s">
        <v>11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1"/>
      <c r="R42" s="26"/>
    </row>
    <row r="43" spans="1:18" ht="15" customHeight="1">
      <c r="A43" s="56" t="s">
        <v>10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8"/>
      <c r="R43" s="26"/>
    </row>
    <row r="44" spans="1:18" ht="15" customHeight="1">
      <c r="A44" s="53" t="s">
        <v>82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5"/>
      <c r="R44" s="26"/>
    </row>
  </sheetData>
  <sheetProtection selectLockedCells="1" selectUnlockedCells="1"/>
  <mergeCells count="24">
    <mergeCell ref="A44:P44"/>
    <mergeCell ref="A43:P43"/>
    <mergeCell ref="A42:P42"/>
    <mergeCell ref="A41:P41"/>
    <mergeCell ref="A40:O40"/>
    <mergeCell ref="A1:O2"/>
    <mergeCell ref="A3:A5"/>
    <mergeCell ref="B3:B5"/>
    <mergeCell ref="L3:N3"/>
    <mergeCell ref="N4:N5"/>
    <mergeCell ref="O4:O5"/>
    <mergeCell ref="L4:L5"/>
    <mergeCell ref="H4:I4"/>
    <mergeCell ref="D3:D5"/>
    <mergeCell ref="F3:K3"/>
    <mergeCell ref="E3:E5"/>
    <mergeCell ref="J4:K4"/>
    <mergeCell ref="Q4:Q5"/>
    <mergeCell ref="P4:P5"/>
    <mergeCell ref="M4:M5"/>
    <mergeCell ref="C3:C5"/>
    <mergeCell ref="F4:G4"/>
    <mergeCell ref="O3:R3"/>
    <mergeCell ref="R4:R5"/>
  </mergeCells>
  <phoneticPr fontId="1" type="noConversion"/>
  <printOptions horizontalCentered="1"/>
  <pageMargins left="0.15748031496062992" right="0.15748031496062992" top="0.51181102362204722" bottom="0.35433070866141736" header="0.27559055118110237" footer="0.23622047244094491"/>
  <pageSetup paperSize="9"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</dc:creator>
  <cp:lastModifiedBy>Нина</cp:lastModifiedBy>
  <cp:lastPrinted>2024-12-25T10:54:46Z</cp:lastPrinted>
  <dcterms:created xsi:type="dcterms:W3CDTF">2014-01-29T10:37:40Z</dcterms:created>
  <dcterms:modified xsi:type="dcterms:W3CDTF">2026-08-04T07:02:22Z</dcterms:modified>
</cp:coreProperties>
</file>