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4080" windowHeight="4560"/>
  </bookViews>
  <sheets>
    <sheet name="НМЦК" sheetId="5" r:id="rId1"/>
  </sheets>
  <definedNames>
    <definedName name="_xlnm._FilterDatabase" localSheetId="0" hidden="1">НМЦК!$A$1:$R$14</definedName>
    <definedName name="_xlnm.Print_Area" localSheetId="0">НМЦК!$A$1:$R$28</definedName>
  </definedNames>
  <calcPr calcId="152511" fullPrecision="0"/>
</workbook>
</file>

<file path=xl/calcChain.xml><?xml version="1.0" encoding="utf-8"?>
<calcChain xmlns="http://schemas.openxmlformats.org/spreadsheetml/2006/main">
  <c r="G26" i="5" l="1"/>
  <c r="G27" i="5" s="1"/>
  <c r="N13" i="5" l="1"/>
  <c r="L13" i="5"/>
  <c r="O13" i="5" s="1"/>
  <c r="K13" i="5" l="1"/>
  <c r="J13" i="5" s="1"/>
  <c r="O14" i="5" l="1"/>
</calcChain>
</file>

<file path=xl/sharedStrings.xml><?xml version="1.0" encoding="utf-8"?>
<sst xmlns="http://schemas.openxmlformats.org/spreadsheetml/2006/main" count="57" uniqueCount="47">
  <si>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</si>
  <si>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</si>
  <si>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</si>
  <si>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 ие товара, работы, услуги по КТРУ</t>
  </si>
  <si>
    <t>Наименование товара, работы, услуги согласно описанию объекта закупки</t>
  </si>
  <si>
    <t>Едини ца измер ений</t>
  </si>
  <si>
    <t>Кол- во</t>
  </si>
  <si>
    <t>Расчет НМЦК(ЦК)</t>
  </si>
  <si>
    <r>
      <rPr>
        <sz val="12"/>
        <rFont val="Times New Roman"/>
        <family val="1"/>
        <charset val="204"/>
      </rPr>
      <t>Всего НМЦК (ЦК) с
учетом ЛБО (руб.)</t>
    </r>
  </si>
  <si>
    <t>Ценовые значения анализа рынка</t>
  </si>
  <si>
    <t>Ср. рыночная цена за единицу (руб.)</t>
  </si>
  <si>
    <t>Итоговое значение НМЦК (ЦК) (руб.)</t>
  </si>
  <si>
    <t>Цена за ед.(руб.)</t>
  </si>
  <si>
    <t>ИТОГО НМЦК: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</si>
  <si>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вариаций определяется по формуле:</t>
  </si>
  <si>
    <t>где:
V - коэффициент вариации;</t>
  </si>
  <si>
    <t xml:space="preserve">           среднее квадратичное отклонение</t>
  </si>
  <si>
    <t>цена i-ой единицы Работы;</t>
  </si>
  <si>
    <t xml:space="preserve">Среднее квадратичное отклонение, </t>
  </si>
  <si>
    <t>НМЦК с учетом округления цены за единицу (руб.)</t>
  </si>
  <si>
    <t>&lt;ц&gt; - средняя арифметическая величина цены единицы Работы;
n - количество значений, используемых в расчете (3).
НМЦК методом сопоставимых рыночных цен (анализа рынка) определяется по формуле:</t>
  </si>
  <si>
    <t>где:
  - НМЦК, определяемая-*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 товара, работы, услуги, представленная в источнике с номером i.</t>
  </si>
  <si>
    <t>Коэфф. вариации (v)</t>
  </si>
  <si>
    <t>шт.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</si>
  <si>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</si>
  <si>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</si>
  <si>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</si>
  <si>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14.1</t>
  </si>
  <si>
    <r>
      <rPr>
        <sz val="10"/>
        <rFont val="Times New Roman"/>
        <family val="1"/>
        <charset val="204"/>
      </rPr>
      <t xml:space="preserve">Инженер 2 категории отдела ОССиЗИ МФ ФКУ "ЦОКР" в г. Владивостоке Полянина М.Э.   </t>
    </r>
    <r>
      <rPr>
        <sz val="10"/>
        <color rgb="FFFF0000"/>
        <rFont val="Times New Roman"/>
        <family val="1"/>
        <charset val="204"/>
      </rPr>
      <t xml:space="preserve">    </t>
    </r>
    <r>
      <rPr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</t>
    </r>
  </si>
  <si>
    <t>Используемый метод определения НМЦК(ЦК) Метод сопоставимых рыночных цен (анализ рынка).</t>
  </si>
  <si>
    <t>1</t>
  </si>
  <si>
    <t>-</t>
  </si>
  <si>
    <t>Поставка продукции радиоэлектронной промышленности (батареи аккумуляторные свинцово-кислотные стационарные) с установкой для нужд Управления Федерального казначейства по Камчатскому краю</t>
  </si>
  <si>
    <t>п. 2.6.9. "Затраты на приобретение запасных частей для серверного оборудования и источников бесперебойного питания" нормативных затрат в сфере информационно-коммуникационных технологий на обеспечение функций территориальных органов Федерального казначейства и Федерального казенного учреждения «Центр по обеспечению деятельности Казначейства России» утверждённых приказом от 16.09.2021 № 262.</t>
  </si>
  <si>
    <t xml:space="preserve">Расчет НМЦК(ЦК) </t>
  </si>
  <si>
    <t>Наименование товара, работы, услуги по КТРУ</t>
  </si>
  <si>
    <t>Кол-во</t>
  </si>
  <si>
    <t>1.1</t>
  </si>
  <si>
    <t>Заказчиком выбран способ осуществления закупки товаров (работ, услуг) в соответсвии с пунктом 4 ч. 1 ст. 93 Федерального закона от 05.04.2013 № 44-ФЗ «О контрактной системе в сфере закупок товаров, работ услуг для обеспечения государственных и муниципальных нужд» (далее - Федеральный закон № 44-ФЗ), в качестве начальной (максимальной) цены контракта выбрана ценовая информация (Источник № 1), так как является наименьшей.</t>
  </si>
  <si>
    <t>Итого:</t>
  </si>
  <si>
    <t>Батарея аккумуляторная свинцово-кислотная стационарная</t>
  </si>
  <si>
    <r>
      <t xml:space="preserve">Реквизиты запросов ценовой информации (в т.ч. в ЕИС): Запрос направлен в 16 организаций: исх. от 27.08.2026 № 53-09-12/5011, в ЕИС от 27.08.2026 № 0822100002826000695. Ответ получен от 3 (трех) организаций на основании данной информации произведен расчет НМЦК (ЦК): </t>
    </r>
    <r>
      <rPr>
        <sz val="12"/>
        <rFont val="Times New Roman"/>
        <family val="1"/>
        <charset val="204"/>
      </rPr>
      <t>Источник № 1 - вх. № 1421 от 28.08.2026, № 2 - вх. № 1422 от 28.08.2026, № 3 - вх. № 1423 от 28.08.2026.</t>
    </r>
  </si>
  <si>
    <t xml:space="preserve">Источник №1 исх. № 1-028 от 27.08.2026 (вх. № 1421 от 28.08.2026) </t>
  </si>
  <si>
    <t xml:space="preserve">Источник №3 исх. № б/н от 27.08.2026 (вх. № 1423 от 28.08.2026) </t>
  </si>
  <si>
    <t xml:space="preserve">Источник №2 исх. № 26/357 от 27.08.2026 (вх. № 1422 от 28.08.2026)           </t>
  </si>
  <si>
    <t>Дата подготовки обоснования НМЦК(ЦК) 31.08.2026</t>
  </si>
  <si>
    <t>Батарея аккумуляторная свинцово-кислотная стационарная с установкой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</si>
</sst>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 applyAlignment="1">
      <alignment horizontal="left" vertical="top"/>
    </xf>
    <xf numFmtId="0" fontId="6" fillId="0" borderId="0" xfId="0" applyFont="1" applyFill="1" applyAlignment="1">
      <alignment horizontal="center" vertical="top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top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1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12" fillId="0" borderId="12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1" fontId="1" fillId="0" borderId="15" xfId="0" applyNumberFormat="1" applyFont="1" applyFill="1" applyBorder="1" applyAlignment="1">
      <alignment horizontal="center" vertical="top" shrinkToFit="1"/>
    </xf>
    <xf numFmtId="1" fontId="1" fillId="0" borderId="14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14" xfId="0" applyNumberFormat="1" applyFont="1" applyFill="1" applyBorder="1" applyAlignment="1">
      <alignment horizontal="right" vertical="top" indent="2" shrinkToFit="1"/>
    </xf>
    <xf numFmtId="49" fontId="12" fillId="0" borderId="8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center"/>
    </xf>
    <xf numFmtId="0" fontId="12" fillId="0" borderId="0" xfId="0" applyFont="1" applyFill="1" applyBorder="1" applyAlignment="1">
      <alignment horizontal="right" wrapText="1"/>
    </xf>
    <xf numFmtId="0" fontId="8" fillId="0" borderId="0" xfId="0" applyFont="1" applyFill="1" applyAlignment="1">
      <alignment horizontal="left" vertical="top" wrapText="1"/>
    </xf>
    <xf numFmtId="0" fontId="15" fillId="0" borderId="4" xfId="0" applyFont="1" applyFill="1" applyBorder="1" applyAlignment="1">
      <alignment horizontal="center" vertical="top"/>
    </xf>
    <xf numFmtId="0" fontId="15" fillId="0" borderId="8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4" xfId="0" applyFont="1" applyFill="1" applyBorder="1" applyAlignment="1">
      <alignment horizontal="right" vertical="top"/>
    </xf>
    <xf numFmtId="0" fontId="15" fillId="0" borderId="8" xfId="0" applyFont="1" applyFill="1" applyBorder="1" applyAlignment="1">
      <alignment horizontal="right" vertical="top"/>
    </xf>
    <xf numFmtId="0" fontId="15" fillId="0" borderId="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 indent="1"/>
    </xf>
    <xf numFmtId="0" fontId="8" fillId="0" borderId="6" xfId="0" applyFont="1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1"/>
    </xf>
    <xf numFmtId="0" fontId="8" fillId="0" borderId="3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/>
    </xf>
    <xf numFmtId="0" fontId="10" fillId="0" borderId="4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8" fillId="0" borderId="6" xfId="0" applyNumberFormat="1" applyFont="1" applyFill="1" applyBorder="1" applyAlignment="1">
      <alignment horizontal="center" vertical="top" wrapText="1"/>
    </xf>
    <xf numFmtId="2" fontId="8" fillId="0" borderId="2" xfId="0" applyNumberFormat="1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9</xdr:row>
      <xdr:rowOff>450850</xdr:rowOff>
    </xdr:from>
    <xdr:to>
      <xdr:col>9</xdr:col>
      <xdr:colOff>875354</xdr:colOff>
      <xdr:row>10</xdr:row>
      <xdr:rowOff>84667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AFA9218A-48E6-FB6B-4CE3-ABB31D21F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8900" y="4737100"/>
          <a:ext cx="818204" cy="40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14</xdr:row>
      <xdr:rowOff>635000</xdr:rowOff>
    </xdr:from>
    <xdr:to>
      <xdr:col>1</xdr:col>
      <xdr:colOff>533400</xdr:colOff>
      <xdr:row>15</xdr:row>
      <xdr:rowOff>60113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826600"/>
          <a:ext cx="1095375" cy="430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15</xdr:row>
      <xdr:rowOff>355600</xdr:rowOff>
    </xdr:from>
    <xdr:to>
      <xdr:col>1</xdr:col>
      <xdr:colOff>755650</xdr:colOff>
      <xdr:row>17</xdr:row>
      <xdr:rowOff>177165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52100"/>
          <a:ext cx="1355725" cy="54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17</xdr:row>
      <xdr:rowOff>152400</xdr:rowOff>
    </xdr:from>
    <xdr:to>
      <xdr:col>0</xdr:col>
      <xdr:colOff>267970</xdr:colOff>
      <xdr:row>19</xdr:row>
      <xdr:rowOff>1905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7172800"/>
          <a:ext cx="153670" cy="249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10583</xdr:colOff>
      <xdr:row>19</xdr:row>
      <xdr:rowOff>409575</xdr:rowOff>
    </xdr:from>
    <xdr:to>
      <xdr:col>1</xdr:col>
      <xdr:colOff>814916</xdr:colOff>
      <xdr:row>20</xdr:row>
      <xdr:rowOff>131657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10961158"/>
          <a:ext cx="1407583" cy="39941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384175</xdr:colOff>
      <xdr:row>9</xdr:row>
      <xdr:rowOff>777875</xdr:rowOff>
    </xdr:from>
    <xdr:ext cx="153670" cy="238670"/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9BEDC639-BF1C-47C4-8BA2-88F55ACEF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4425" y="5064125"/>
          <a:ext cx="153670" cy="23867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473512</xdr:colOff>
      <xdr:row>9</xdr:row>
      <xdr:rowOff>495087</xdr:rowOff>
    </xdr:from>
    <xdr:to>
      <xdr:col>10</xdr:col>
      <xdr:colOff>633412</xdr:colOff>
      <xdr:row>9</xdr:row>
      <xdr:rowOff>642687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AA11E5B9-C2EF-4813-9A45-09504700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9512" y="4781337"/>
          <a:ext cx="159900" cy="14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29"/>
  <sheetViews>
    <sheetView tabSelected="1" view="pageBreakPreview" topLeftCell="A19" zoomScaleNormal="90" zoomScaleSheetLayoutView="100" workbookViewId="0">
      <selection activeCell="I24" sqref="I24"/>
    </sheetView>
  </sheetViews>
  <sheetFormatPr defaultRowHeight="12.75" x14ac:dyDescent="0.2"/>
  <cols>
    <col min="1" max="1" width="10.5" style="6" customWidth="1"/>
    <col min="2" max="2" width="42.6640625" style="6" customWidth="1"/>
    <col min="3" max="3" width="54.5" style="6" customWidth="1"/>
    <col min="4" max="4" width="10.6640625" style="14" customWidth="1"/>
    <col min="5" max="5" width="8" style="6" customWidth="1"/>
    <col min="6" max="6" width="15.5" style="6" customWidth="1"/>
    <col min="7" max="7" width="20.83203125" style="6" customWidth="1"/>
    <col min="8" max="8" width="21" style="6" customWidth="1"/>
    <col min="9" max="9" width="20.83203125" style="6" customWidth="1"/>
    <col min="10" max="10" width="17.1640625" style="6" customWidth="1"/>
    <col min="11" max="11" width="15.1640625" style="6" customWidth="1"/>
    <col min="12" max="12" width="13.83203125" style="6" customWidth="1"/>
    <col min="13" max="13" width="15" style="14" customWidth="1"/>
    <col min="14" max="14" width="16.83203125" style="6" customWidth="1"/>
    <col min="15" max="15" width="19.5" style="6" customWidth="1"/>
    <col min="16" max="16" width="19.5" style="14" customWidth="1"/>
    <col min="17" max="17" width="19.1640625" style="6" customWidth="1"/>
    <col min="18" max="18" width="7.6640625" style="6" customWidth="1"/>
    <col min="19" max="19" width="7.5" style="6" customWidth="1"/>
    <col min="20" max="21" width="9.33203125" style="6"/>
    <col min="22" max="22" width="7.83203125" style="6" customWidth="1"/>
    <col min="23" max="23" width="0.33203125" style="6" hidden="1" customWidth="1"/>
    <col min="24" max="16384" width="9.33203125" style="6"/>
  </cols>
  <sheetData>
    <row r="1" spans="1:18" ht="18.75" x14ac:dyDescent="0.2">
      <c r="A1" s="68" t="s">
        <v>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15" customHeight="1" x14ac:dyDescent="0.2">
      <c r="A2" s="61" t="s">
        <v>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"/>
    </row>
    <row r="3" spans="1:18" s="7" customFormat="1" ht="15.75" x14ac:dyDescent="0.2">
      <c r="A3" s="61" t="s">
        <v>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5.75" x14ac:dyDescent="0.2">
      <c r="A4" s="61" t="s">
        <v>29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ht="30" customHeight="1" x14ac:dyDescent="0.2">
      <c r="A5" s="61" t="s">
        <v>41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5.75" x14ac:dyDescent="0.2">
      <c r="A6" s="61" t="s">
        <v>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ht="30.75" customHeight="1" x14ac:dyDescent="0.2">
      <c r="A7" s="54" t="s">
        <v>33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25.5" customHeight="1" x14ac:dyDescent="0.2">
      <c r="A8" s="62" t="s">
        <v>2</v>
      </c>
      <c r="B8" s="65" t="s">
        <v>3</v>
      </c>
      <c r="C8" s="65" t="s">
        <v>4</v>
      </c>
      <c r="D8" s="83" t="s">
        <v>24</v>
      </c>
      <c r="E8" s="65" t="s">
        <v>5</v>
      </c>
      <c r="F8" s="62" t="s">
        <v>6</v>
      </c>
      <c r="G8" s="71" t="s">
        <v>7</v>
      </c>
      <c r="H8" s="72"/>
      <c r="I8" s="72"/>
      <c r="J8" s="72"/>
      <c r="K8" s="72"/>
      <c r="L8" s="72"/>
      <c r="M8" s="72"/>
      <c r="N8" s="72"/>
      <c r="O8" s="72"/>
      <c r="P8" s="80" t="s">
        <v>26</v>
      </c>
      <c r="Q8" s="73" t="s">
        <v>8</v>
      </c>
      <c r="R8" s="5"/>
    </row>
    <row r="9" spans="1:18" ht="22.15" customHeight="1" x14ac:dyDescent="0.2">
      <c r="A9" s="63"/>
      <c r="B9" s="66"/>
      <c r="C9" s="66"/>
      <c r="D9" s="84"/>
      <c r="E9" s="66"/>
      <c r="F9" s="63"/>
      <c r="G9" s="71" t="s">
        <v>9</v>
      </c>
      <c r="H9" s="72"/>
      <c r="I9" s="76"/>
      <c r="J9" s="65" t="s">
        <v>22</v>
      </c>
      <c r="K9" s="77" t="s">
        <v>18</v>
      </c>
      <c r="L9" s="77" t="s">
        <v>10</v>
      </c>
      <c r="M9" s="83" t="s">
        <v>25</v>
      </c>
      <c r="N9" s="65" t="s">
        <v>11</v>
      </c>
      <c r="O9" s="65" t="s">
        <v>19</v>
      </c>
      <c r="P9" s="81"/>
      <c r="Q9" s="74"/>
      <c r="R9" s="2"/>
    </row>
    <row r="10" spans="1:18" ht="60.75" customHeight="1" x14ac:dyDescent="0.2">
      <c r="A10" s="63"/>
      <c r="B10" s="66"/>
      <c r="C10" s="66"/>
      <c r="D10" s="84"/>
      <c r="E10" s="66"/>
      <c r="F10" s="63"/>
      <c r="G10" s="9" t="s">
        <v>42</v>
      </c>
      <c r="H10" s="9" t="s">
        <v>44</v>
      </c>
      <c r="I10" s="9" t="s">
        <v>43</v>
      </c>
      <c r="J10" s="66"/>
      <c r="K10" s="78"/>
      <c r="L10" s="78"/>
      <c r="M10" s="84"/>
      <c r="N10" s="66"/>
      <c r="O10" s="66"/>
      <c r="P10" s="81"/>
      <c r="Q10" s="74"/>
      <c r="R10" s="5"/>
    </row>
    <row r="11" spans="1:18" ht="18" customHeight="1" x14ac:dyDescent="0.2">
      <c r="A11" s="64"/>
      <c r="B11" s="67"/>
      <c r="C11" s="67"/>
      <c r="D11" s="85"/>
      <c r="E11" s="67"/>
      <c r="F11" s="64"/>
      <c r="G11" s="10" t="s">
        <v>12</v>
      </c>
      <c r="H11" s="10" t="s">
        <v>12</v>
      </c>
      <c r="I11" s="10" t="s">
        <v>12</v>
      </c>
      <c r="J11" s="67"/>
      <c r="K11" s="79"/>
      <c r="L11" s="79"/>
      <c r="M11" s="85"/>
      <c r="N11" s="67"/>
      <c r="O11" s="67"/>
      <c r="P11" s="82"/>
      <c r="Q11" s="75"/>
      <c r="R11" s="2"/>
    </row>
    <row r="12" spans="1:18" ht="15.75" customHeight="1" x14ac:dyDescent="0.2">
      <c r="A12" s="30">
        <v>1</v>
      </c>
      <c r="B12" s="31">
        <v>2</v>
      </c>
      <c r="C12" s="31">
        <v>3</v>
      </c>
      <c r="D12" s="32">
        <v>4</v>
      </c>
      <c r="E12" s="33">
        <v>5</v>
      </c>
      <c r="F12" s="31">
        <v>6</v>
      </c>
      <c r="G12" s="31">
        <v>7</v>
      </c>
      <c r="H12" s="31">
        <v>8</v>
      </c>
      <c r="I12" s="31">
        <v>9</v>
      </c>
      <c r="J12" s="31">
        <v>10</v>
      </c>
      <c r="K12" s="31">
        <v>11</v>
      </c>
      <c r="L12" s="31">
        <v>12</v>
      </c>
      <c r="M12" s="31">
        <v>13</v>
      </c>
      <c r="N12" s="31">
        <v>14</v>
      </c>
      <c r="O12" s="34" t="s">
        <v>27</v>
      </c>
      <c r="P12" s="31">
        <v>15</v>
      </c>
      <c r="Q12" s="31">
        <v>16</v>
      </c>
      <c r="R12" s="2"/>
    </row>
    <row r="13" spans="1:18" s="28" customFormat="1" ht="31.5" x14ac:dyDescent="0.2">
      <c r="A13" s="11" t="s">
        <v>30</v>
      </c>
      <c r="B13" s="18" t="s">
        <v>40</v>
      </c>
      <c r="C13" s="35" t="s">
        <v>46</v>
      </c>
      <c r="D13" s="19" t="s">
        <v>31</v>
      </c>
      <c r="E13" s="20" t="s">
        <v>23</v>
      </c>
      <c r="F13" s="12">
        <v>32</v>
      </c>
      <c r="G13" s="13">
        <v>8917.5</v>
      </c>
      <c r="H13" s="13">
        <v>9140</v>
      </c>
      <c r="I13" s="13">
        <v>9050</v>
      </c>
      <c r="J13" s="21">
        <f>K13/L13*100</f>
        <v>1.24</v>
      </c>
      <c r="K13" s="22">
        <f>SQRT(((SUM((POWER(G13-L13,2)),(POWER(H13-L13,2)),(POWER(I13-L13,2)))/(COLUMNS(G13:I13)-1))))</f>
        <v>111.92</v>
      </c>
      <c r="L13" s="23">
        <f>((G13+H13+I13)/3)</f>
        <v>9035.83</v>
      </c>
      <c r="M13" s="23">
        <v>5000000</v>
      </c>
      <c r="N13" s="24">
        <f>((F13/1)*(SUM(G13)))</f>
        <v>285360</v>
      </c>
      <c r="O13" s="24">
        <f>L13*F13</f>
        <v>289146.56</v>
      </c>
      <c r="P13" s="24"/>
      <c r="Q13" s="24"/>
      <c r="R13" s="2"/>
    </row>
    <row r="14" spans="1:18" ht="16.899999999999999" customHeight="1" x14ac:dyDescent="0.2">
      <c r="A14" s="69" t="s">
        <v>13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27">
        <f>SUM(O13:O13)</f>
        <v>289146.56</v>
      </c>
      <c r="P14" s="25"/>
      <c r="Q14" s="26"/>
    </row>
    <row r="15" spans="1:18" ht="78.75" customHeight="1" x14ac:dyDescent="0.2">
      <c r="A15" s="49" t="s">
        <v>14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48"/>
      <c r="Q15" s="48"/>
    </row>
    <row r="16" spans="1:18" ht="33" customHeight="1" x14ac:dyDescent="0.2">
      <c r="A16" s="51" t="s">
        <v>15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24" customHeight="1" x14ac:dyDescent="0.2">
      <c r="A17" s="3"/>
      <c r="B17" s="3"/>
      <c r="C17" s="52" t="s">
        <v>16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</row>
    <row r="18" spans="1:17" ht="18.75" x14ac:dyDescent="0.2">
      <c r="Q18" s="4"/>
    </row>
    <row r="19" spans="1:17" x14ac:dyDescent="0.2">
      <c r="B19" s="6" t="s">
        <v>17</v>
      </c>
    </row>
    <row r="20" spans="1:17" ht="53.25" customHeight="1" x14ac:dyDescent="0.2">
      <c r="A20" s="51" t="s">
        <v>20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</row>
    <row r="21" spans="1:17" ht="77.25" customHeight="1" x14ac:dyDescent="0.2">
      <c r="A21" s="47" t="s">
        <v>21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1:17" s="28" customFormat="1" ht="33.75" customHeight="1" x14ac:dyDescent="0.2">
      <c r="A22" s="54" t="s">
        <v>38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29"/>
      <c r="P22" s="29"/>
      <c r="Q22" s="29"/>
    </row>
    <row r="23" spans="1:17" ht="15.75" x14ac:dyDescent="0.2">
      <c r="A23" s="55" t="s">
        <v>34</v>
      </c>
      <c r="B23" s="56"/>
      <c r="C23" s="56"/>
      <c r="D23" s="56"/>
      <c r="E23" s="56"/>
      <c r="F23" s="56"/>
      <c r="G23" s="57"/>
      <c r="H23" s="36"/>
      <c r="I23" s="36"/>
      <c r="J23" s="36"/>
      <c r="K23" s="36"/>
      <c r="L23" s="36"/>
      <c r="M23" s="36"/>
      <c r="N23" s="36"/>
    </row>
    <row r="24" spans="1:17" ht="76.5" customHeight="1" x14ac:dyDescent="0.2">
      <c r="A24" s="37" t="s">
        <v>2</v>
      </c>
      <c r="B24" s="38" t="s">
        <v>35</v>
      </c>
      <c r="C24" s="39" t="s">
        <v>4</v>
      </c>
      <c r="D24" s="38" t="s">
        <v>5</v>
      </c>
      <c r="E24" s="38" t="s">
        <v>36</v>
      </c>
      <c r="F24" s="9" t="s">
        <v>42</v>
      </c>
      <c r="G24" s="38" t="s">
        <v>11</v>
      </c>
      <c r="H24" s="36"/>
      <c r="I24" s="36"/>
      <c r="J24" s="36"/>
      <c r="K24" s="36"/>
      <c r="L24" s="36"/>
      <c r="M24" s="36"/>
      <c r="N24" s="36"/>
    </row>
    <row r="25" spans="1:17" ht="15.75" x14ac:dyDescent="0.2">
      <c r="A25" s="40">
        <v>1</v>
      </c>
      <c r="B25" s="40">
        <v>2</v>
      </c>
      <c r="C25" s="40">
        <v>3</v>
      </c>
      <c r="D25" s="40">
        <v>4</v>
      </c>
      <c r="E25" s="40">
        <v>5</v>
      </c>
      <c r="F25" s="40">
        <v>6</v>
      </c>
      <c r="G25" s="40">
        <v>7</v>
      </c>
      <c r="H25" s="36"/>
      <c r="I25" s="36"/>
      <c r="J25" s="36"/>
      <c r="K25" s="36"/>
      <c r="L25" s="36"/>
      <c r="M25" s="36"/>
      <c r="N25" s="36"/>
    </row>
    <row r="26" spans="1:17" ht="31.5" x14ac:dyDescent="0.2">
      <c r="A26" s="41" t="s">
        <v>37</v>
      </c>
      <c r="B26" s="42" t="s">
        <v>40</v>
      </c>
      <c r="C26" s="35" t="s">
        <v>40</v>
      </c>
      <c r="D26" s="43" t="s">
        <v>23</v>
      </c>
      <c r="E26" s="12">
        <v>32</v>
      </c>
      <c r="F26" s="13">
        <v>8917.5</v>
      </c>
      <c r="G26" s="44">
        <f>E26*F26</f>
        <v>285360</v>
      </c>
      <c r="H26" s="36"/>
      <c r="I26" s="36"/>
      <c r="J26" s="36"/>
      <c r="K26" s="36"/>
      <c r="L26" s="36"/>
      <c r="M26" s="36"/>
      <c r="N26" s="36"/>
    </row>
    <row r="27" spans="1:17" ht="15.75" x14ac:dyDescent="0.2">
      <c r="A27" s="58" t="s">
        <v>39</v>
      </c>
      <c r="B27" s="59"/>
      <c r="C27" s="59"/>
      <c r="D27" s="59"/>
      <c r="E27" s="59"/>
      <c r="F27" s="60"/>
      <c r="G27" s="45">
        <f>SUM(G26)</f>
        <v>285360</v>
      </c>
      <c r="H27" s="29"/>
      <c r="I27" s="29"/>
      <c r="J27" s="29"/>
      <c r="K27" s="29"/>
      <c r="L27" s="29"/>
      <c r="M27" s="29"/>
      <c r="N27" s="29"/>
    </row>
    <row r="28" spans="1:17" x14ac:dyDescent="0.2">
      <c r="A28" s="53" t="s">
        <v>28</v>
      </c>
      <c r="B28" s="53"/>
      <c r="C28" s="53"/>
      <c r="D28" s="53"/>
      <c r="E28" s="53"/>
      <c r="F28" s="53"/>
      <c r="G28" s="16"/>
      <c r="H28" s="17"/>
      <c r="I28" s="15"/>
      <c r="J28" s="15"/>
      <c r="K28" s="15"/>
      <c r="L28" s="15"/>
      <c r="M28" s="15"/>
      <c r="N28" s="15"/>
    </row>
    <row r="29" spans="1:17" x14ac:dyDescent="0.2">
      <c r="A29" s="46"/>
      <c r="B29" s="46"/>
      <c r="C29" s="46"/>
      <c r="E29" s="8"/>
      <c r="F29" s="8"/>
      <c r="G29" s="8"/>
      <c r="H29" s="8"/>
      <c r="I29" s="8"/>
      <c r="J29" s="8"/>
      <c r="K29" s="8"/>
      <c r="L29" s="8"/>
      <c r="N29" s="8"/>
    </row>
  </sheetData>
  <autoFilter ref="A1:R14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hiddenButton="1" showButton="0"/>
    <filterColumn colId="13" showButton="0"/>
    <filterColumn colId="14" showButton="0"/>
    <filterColumn colId="15" hiddenButton="1" showButton="0"/>
    <filterColumn colId="16" showButton="0"/>
  </autoFilter>
  <mergeCells count="34">
    <mergeCell ref="A14:N14"/>
    <mergeCell ref="G8:O8"/>
    <mergeCell ref="Q8:Q11"/>
    <mergeCell ref="G9:I9"/>
    <mergeCell ref="J9:J11"/>
    <mergeCell ref="K9:K11"/>
    <mergeCell ref="L9:L11"/>
    <mergeCell ref="N9:N11"/>
    <mergeCell ref="O9:O11"/>
    <mergeCell ref="P8:P11"/>
    <mergeCell ref="D8:D11"/>
    <mergeCell ref="M9:M11"/>
    <mergeCell ref="A1:R1"/>
    <mergeCell ref="A2:Q2"/>
    <mergeCell ref="A3:R3"/>
    <mergeCell ref="A4:R4"/>
    <mergeCell ref="A5:R5"/>
    <mergeCell ref="A6:R6"/>
    <mergeCell ref="A7:R7"/>
    <mergeCell ref="A8:A11"/>
    <mergeCell ref="B8:B11"/>
    <mergeCell ref="C8:C11"/>
    <mergeCell ref="E8:E11"/>
    <mergeCell ref="F8:F11"/>
    <mergeCell ref="A29:C29"/>
    <mergeCell ref="A21:Q21"/>
    <mergeCell ref="A15:Q15"/>
    <mergeCell ref="A16:Q16"/>
    <mergeCell ref="C17:Q17"/>
    <mergeCell ref="A20:Q20"/>
    <mergeCell ref="A28:F28"/>
    <mergeCell ref="A22:N22"/>
    <mergeCell ref="A23:G23"/>
    <mergeCell ref="A27:F27"/>
  </mergeCells>
  <pageMargins left="0.25" right="0.25" top="0.75" bottom="0.75" header="0.3" footer="0.3"/>
  <pageSetup paperSize="9" scale="4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user</cp:lastModifiedBy>
  <cp:lastPrinted>2026-09-03T23:44:57Z</cp:lastPrinted>
  <dcterms:created xsi:type="dcterms:W3CDTF">2024-01-24T12:06:19Z</dcterms:created>
  <dcterms:modified xsi:type="dcterms:W3CDTF">2026-09-03T23:44:59Z</dcterms:modified>
</cp:coreProperties>
</file>