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1"/>
  </bookViews>
  <sheets>
    <sheet name="НМЦК" sheetId="2" r:id="rId1"/>
    <sheet name="Разбивка" sheetId="3" r:id="rId2"/>
  </sheets>
  <calcPr calcId="162913" refMode="R1C1"/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9" i="3"/>
  <c r="D10" i="3" l="1"/>
  <c r="D11" i="3"/>
  <c r="D12" i="3"/>
  <c r="D13" i="3"/>
  <c r="D14" i="3"/>
  <c r="D15" i="3"/>
  <c r="D16" i="3"/>
  <c r="D9" i="3"/>
  <c r="C10" i="3"/>
  <c r="C11" i="3"/>
  <c r="C12" i="3"/>
  <c r="C13" i="3"/>
  <c r="C14" i="3"/>
  <c r="C15" i="3"/>
  <c r="C16" i="3"/>
  <c r="C9" i="3"/>
  <c r="B10" i="3"/>
  <c r="B11" i="3"/>
  <c r="B12" i="3"/>
  <c r="B13" i="3"/>
  <c r="B14" i="3"/>
  <c r="B15" i="3"/>
  <c r="B16" i="3"/>
  <c r="B9" i="3"/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O10" i="2" s="1"/>
  <c r="L11" i="2"/>
  <c r="J12" i="2"/>
  <c r="J13" i="2"/>
  <c r="J14" i="2"/>
  <c r="J15" i="2"/>
  <c r="J16" i="2"/>
  <c r="J17" i="2"/>
  <c r="J18" i="2"/>
  <c r="J11" i="2"/>
  <c r="H9" i="3" l="1"/>
  <c r="I9" i="3" s="1"/>
  <c r="J13" i="3"/>
  <c r="J15" i="3"/>
  <c r="J11" i="3"/>
  <c r="K11" i="2"/>
  <c r="K15" i="2"/>
  <c r="K18" i="2"/>
  <c r="K14" i="2"/>
  <c r="K17" i="2"/>
  <c r="K13" i="2"/>
  <c r="K16" i="2"/>
  <c r="K12" i="2"/>
  <c r="J16" i="3"/>
  <c r="J10" i="3"/>
  <c r="J12" i="3"/>
  <c r="J14" i="3"/>
  <c r="L12" i="2"/>
  <c r="N12" i="2" s="1"/>
  <c r="L13" i="2"/>
  <c r="N13" i="2" s="1"/>
  <c r="L14" i="2"/>
  <c r="N14" i="2" s="1"/>
  <c r="O14" i="2" s="1"/>
  <c r="L15" i="2"/>
  <c r="N15" i="2" s="1"/>
  <c r="O15" i="2" s="1"/>
  <c r="L16" i="2"/>
  <c r="O16" i="2" s="1"/>
  <c r="L17" i="2"/>
  <c r="N17" i="2" s="1"/>
  <c r="O17" i="2" s="1"/>
  <c r="L18" i="2"/>
  <c r="N18" i="2" s="1"/>
  <c r="O18" i="2" s="1"/>
  <c r="O13" i="2" l="1"/>
  <c r="H11" i="3"/>
  <c r="O12" i="2"/>
  <c r="H10" i="3"/>
  <c r="H16" i="3"/>
  <c r="H12" i="3"/>
  <c r="H14" i="3"/>
  <c r="H13" i="3"/>
  <c r="AB10" i="3" l="1"/>
  <c r="AE10" i="3"/>
  <c r="AD10" i="3"/>
  <c r="AC10" i="3"/>
  <c r="I10" i="3"/>
  <c r="AC11" i="3"/>
  <c r="AB11" i="3"/>
  <c r="AD11" i="3"/>
  <c r="AE11" i="3"/>
  <c r="AD12" i="3"/>
  <c r="AC12" i="3"/>
  <c r="AE12" i="3"/>
  <c r="AB12" i="3"/>
  <c r="AD16" i="3"/>
  <c r="AC16" i="3"/>
  <c r="AE16" i="3"/>
  <c r="AB16" i="3"/>
  <c r="AD14" i="3"/>
  <c r="AE14" i="3"/>
  <c r="AC14" i="3"/>
  <c r="AB14" i="3"/>
  <c r="AD13" i="3"/>
  <c r="AE13" i="3"/>
  <c r="AB13" i="3"/>
  <c r="AC13" i="3"/>
  <c r="H15" i="3"/>
  <c r="I16" i="3"/>
  <c r="K16" i="3"/>
  <c r="J9" i="3"/>
  <c r="AD15" i="3" l="1"/>
  <c r="AE15" i="3"/>
  <c r="AB15" i="3"/>
  <c r="AC15" i="3"/>
  <c r="I15" i="3"/>
  <c r="K15" i="3"/>
  <c r="K10" i="3"/>
  <c r="I13" i="3"/>
  <c r="K13" i="3"/>
  <c r="K11" i="3"/>
  <c r="I11" i="3"/>
  <c r="K14" i="3"/>
  <c r="I14" i="3"/>
  <c r="K12" i="3"/>
  <c r="I12" i="3"/>
  <c r="O11" i="2"/>
  <c r="O19" i="2" s="1"/>
  <c r="N20" i="2" s="1"/>
  <c r="I17" i="3" l="1"/>
  <c r="AD9" i="3"/>
  <c r="AD17" i="3" s="1"/>
  <c r="AE9" i="3"/>
  <c r="AE17" i="3" s="1"/>
  <c r="K9" i="3"/>
  <c r="AC9" i="3"/>
  <c r="AC17" i="3" s="1"/>
  <c r="AE6" i="3"/>
  <c r="AD6" i="3"/>
  <c r="AC6" i="3"/>
  <c r="AB6" i="3"/>
  <c r="AB9" i="3" l="1"/>
  <c r="AB17" i="3" s="1"/>
  <c r="K17" i="3"/>
  <c r="I18" i="3" l="1"/>
</calcChain>
</file>

<file path=xl/sharedStrings.xml><?xml version="1.0" encoding="utf-8"?>
<sst xmlns="http://schemas.openxmlformats.org/spreadsheetml/2006/main" count="84" uniqueCount="62">
  <si>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</si>
  <si>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</si>
  <si>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</si>
  <si>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</si>
  <si>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</si>
  <si>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</si>
  <si>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</si>
  <si>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</si>
  <si>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</si>
  <si>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</si>
  <si>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</si>
  <si>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</si>
  <si>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</si>
  <si>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минимальная цена без НДС в руб.</t>
  </si>
  <si>
    <t>Средневзвешенная цена без НДС за ед-цу, руб.</t>
  </si>
  <si>
    <t>Цена без НДС в руб.</t>
  </si>
  <si>
    <t>№ п/п</t>
  </si>
  <si>
    <t>ед. изм</t>
  </si>
  <si>
    <t>Кол-во</t>
  </si>
  <si>
    <t>Цена за единицу продукции с учетом НДС, руб.</t>
  </si>
  <si>
    <t>Общая стоимость по каждой позиции с учетом НДС, руб.</t>
  </si>
  <si>
    <t>Остаток</t>
  </si>
  <si>
    <t>Сумма по остатку</t>
  </si>
  <si>
    <t>Товарная накладная №, дата</t>
  </si>
  <si>
    <t>ГЗФомс</t>
  </si>
  <si>
    <t>ОМС</t>
  </si>
  <si>
    <t>ГЗапробация</t>
  </si>
  <si>
    <t>ПМУ</t>
  </si>
  <si>
    <t>в контракте</t>
  </si>
  <si>
    <t>ФИО</t>
  </si>
  <si>
    <t>ИТОГО:</t>
  </si>
  <si>
    <t>рублей</t>
  </si>
  <si>
    <t>Используемый метод определения НМЦК с обоснованием:</t>
  </si>
  <si>
    <t>Производитель при наличии</t>
  </si>
  <si>
    <t>Инициатор закупки ФИО</t>
  </si>
  <si>
    <t>Отделение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</si>
  <si>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</si>
  <si>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t>Дополнительная информация:</t>
  </si>
  <si>
    <t>___________________</t>
  </si>
  <si>
    <t>Начальник отдела закупок товаров, работ, услуг</t>
  </si>
  <si>
    <t>Симонова М.В.</t>
  </si>
  <si>
    <t>Метод сопоставимых рыночных цен (в соответствии с приказом МЗ РФ от 15.05.2020 №450н)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</si>
  <si>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медицинских изделий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</si>
  <si>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Размер НДС, %</t>
  </si>
  <si>
    <t>Наименование товара</t>
  </si>
  <si>
    <t>Реагенты для подтверждения инфекций</t>
  </si>
  <si>
    <t>0151-КомбиБест ВИЧ-1,2 АГ/АТ (комплект 1)</t>
  </si>
  <si>
    <t>0571- Векторгеп HBsAg плюс (комплект 1)</t>
  </si>
  <si>
    <t>0546 – HbsAg- подтверждающий- ИФА-БЕСТ</t>
  </si>
  <si>
    <t>0772- Бест анти – ВГС (комплект 1)</t>
  </si>
  <si>
    <t>0774-Бест анти – ВГС-спектр</t>
  </si>
  <si>
    <t>1856- РекомбиБест антипаллидум-сумарные антитела (комплект 2)</t>
  </si>
  <si>
    <t>1822- Антикардиолипин – РПР- Бест</t>
  </si>
  <si>
    <t>21.20.23.110</t>
  </si>
  <si>
    <r>
      <t>0546-</t>
    </r>
    <r>
      <rPr>
        <sz val="11"/>
        <rFont val="Times New Roman"/>
        <family val="1"/>
        <charset val="204"/>
      </rPr>
      <t xml:space="preserve"> Векто</t>
    </r>
    <r>
      <rPr>
        <sz val="9"/>
        <rFont val="Times New Roman"/>
        <family val="1"/>
        <charset val="204"/>
      </rPr>
      <t>HbsAg- антитела</t>
    </r>
  </si>
  <si>
    <t>набор</t>
  </si>
  <si>
    <t>коммерческое предложение                         от 26.05.26</t>
  </si>
  <si>
    <t>(вх № 44-26-05-512/1)</t>
  </si>
  <si>
    <t>коммерческое предложение                         от 27.05.26</t>
  </si>
  <si>
    <t>(вх № 44-26-05-512/2)</t>
  </si>
  <si>
    <t>(вх № 44-26-05-512/3)</t>
  </si>
  <si>
    <t>Гомыранова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</si>
</sst>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3" fillId="0" borderId="0" xfId="0" applyFont="1" applyAlignment="1">
      <alignment vertical="top"/>
    </xf>
    <xf numFmtId="0" fontId="6" fillId="2" borderId="2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horizontal="left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4" borderId="0" xfId="0" applyNumberFormat="1" applyFont="1" applyFill="1" applyAlignment="1">
      <alignment horizontal="center" vertical="top" wrapText="1"/>
    </xf>
    <xf numFmtId="4" fontId="11" fillId="5" borderId="0" xfId="0" applyNumberFormat="1" applyFont="1" applyFill="1" applyBorder="1" applyAlignment="1">
      <alignment horizontal="center" vertical="top" wrapText="1"/>
    </xf>
    <xf numFmtId="0" fontId="6" fillId="2" borderId="4" xfId="1" applyNumberFormat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left" vertical="top" wrapText="1"/>
    </xf>
    <xf numFmtId="3" fontId="11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4" fontId="14" fillId="0" borderId="2" xfId="1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3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16" fillId="0" borderId="6" xfId="0" applyNumberFormat="1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7" fillId="5" borderId="18" xfId="0" applyFont="1" applyFill="1" applyBorder="1" applyAlignment="1">
      <alignment vertical="top" wrapText="1"/>
    </xf>
    <xf numFmtId="0" fontId="7" fillId="5" borderId="8" xfId="0" applyFont="1" applyFill="1" applyBorder="1" applyAlignment="1">
      <alignment vertical="top" wrapText="1"/>
    </xf>
    <xf numFmtId="3" fontId="11" fillId="4" borderId="2" xfId="0" applyNumberFormat="1" applyFont="1" applyFill="1" applyBorder="1" applyAlignment="1">
      <alignment horizontal="center" vertical="top" wrapText="1"/>
    </xf>
    <xf numFmtId="4" fontId="11" fillId="4" borderId="2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3" fontId="15" fillId="5" borderId="15" xfId="0" applyNumberFormat="1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5" borderId="15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4" fontId="5" fillId="5" borderId="22" xfId="0" applyNumberFormat="1" applyFont="1" applyFill="1" applyBorder="1" applyAlignment="1">
      <alignment horizontal="center" vertical="top" wrapText="1"/>
    </xf>
    <xf numFmtId="4" fontId="5" fillId="5" borderId="6" xfId="0" applyNumberFormat="1" applyFont="1" applyFill="1" applyBorder="1" applyAlignment="1">
      <alignment horizontal="center" vertical="top" wrapText="1"/>
    </xf>
    <xf numFmtId="4" fontId="5" fillId="5" borderId="18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" fontId="11" fillId="0" borderId="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/>
    </xf>
    <xf numFmtId="3" fontId="11" fillId="0" borderId="8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/>
    <xf numFmtId="0" fontId="16" fillId="0" borderId="2" xfId="0" applyFont="1" applyBorder="1" applyAlignment="1">
      <alignment wrapText="1"/>
    </xf>
    <xf numFmtId="0" fontId="20" fillId="0" borderId="2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5" xfId="0" applyNumberFormat="1" applyFont="1" applyBorder="1" applyAlignment="1">
      <alignment vertical="top" wrapText="1"/>
    </xf>
    <xf numFmtId="2" fontId="5" fillId="0" borderId="10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 vertical="top" wrapText="1"/>
    </xf>
    <xf numFmtId="0" fontId="18" fillId="5" borderId="26" xfId="0" applyFont="1" applyFill="1" applyBorder="1" applyAlignment="1">
      <alignment horizontal="center" vertical="top" wrapText="1"/>
    </xf>
    <xf numFmtId="0" fontId="18" fillId="5" borderId="24" xfId="0" applyFont="1" applyFill="1" applyBorder="1" applyAlignment="1">
      <alignment horizontal="center" vertical="top" wrapText="1"/>
    </xf>
    <xf numFmtId="4" fontId="18" fillId="5" borderId="19" xfId="0" applyNumberFormat="1" applyFont="1" applyFill="1" applyBorder="1" applyAlignment="1">
      <alignment horizontal="center" vertical="top" wrapText="1"/>
    </xf>
    <xf numFmtId="4" fontId="18" fillId="5" borderId="20" xfId="0" applyNumberFormat="1" applyFont="1" applyFill="1" applyBorder="1" applyAlignment="1">
      <alignment horizontal="center" vertical="top" wrapText="1"/>
    </xf>
    <xf numFmtId="4" fontId="18" fillId="5" borderId="21" xfId="0" applyNumberFormat="1" applyFont="1" applyFill="1" applyBorder="1" applyAlignment="1">
      <alignment horizontal="center" vertical="top" wrapText="1"/>
    </xf>
    <xf numFmtId="4" fontId="18" fillId="5" borderId="13" xfId="0" applyNumberFormat="1" applyFont="1" applyFill="1" applyBorder="1" applyAlignment="1">
      <alignment horizontal="center" vertical="top" wrapText="1"/>
    </xf>
    <xf numFmtId="4" fontId="18" fillId="5" borderId="12" xfId="0" applyNumberFormat="1" applyFont="1" applyFill="1" applyBorder="1" applyAlignment="1">
      <alignment horizontal="center" vertical="top" wrapText="1"/>
    </xf>
    <xf numFmtId="4" fontId="18" fillId="5" borderId="11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3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6" fillId="0" borderId="4" xfId="0" applyNumberFormat="1" applyFont="1" applyFill="1" applyBorder="1" applyAlignment="1">
      <alignment horizontal="center" vertical="top" wrapText="1"/>
    </xf>
    <xf numFmtId="0" fontId="16" fillId="0" borderId="5" xfId="0" applyNumberFormat="1" applyFont="1" applyFill="1" applyBorder="1" applyAlignment="1">
      <alignment horizontal="center" vertical="top" wrapText="1"/>
    </xf>
    <xf numFmtId="0" fontId="16" fillId="0" borderId="10" xfId="0" applyNumberFormat="1" applyFont="1" applyFill="1" applyBorder="1" applyAlignment="1">
      <alignment horizontal="center" vertical="top" wrapText="1"/>
    </xf>
    <xf numFmtId="4" fontId="18" fillId="5" borderId="14" xfId="0" applyNumberFormat="1" applyFont="1" applyFill="1" applyBorder="1" applyAlignment="1">
      <alignment horizontal="center" vertical="top" wrapText="1"/>
    </xf>
    <xf numFmtId="4" fontId="18" fillId="5" borderId="16" xfId="0" applyNumberFormat="1" applyFont="1" applyFill="1" applyBorder="1" applyAlignment="1">
      <alignment horizontal="center" vertical="top" wrapText="1"/>
    </xf>
    <xf numFmtId="4" fontId="18" fillId="5" borderId="17" xfId="0" applyNumberFormat="1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25" xfId="0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center" vertical="top" wrapText="1"/>
    </xf>
    <xf numFmtId="3" fontId="17" fillId="4" borderId="2" xfId="0" applyNumberFormat="1" applyFont="1" applyFill="1" applyBorder="1" applyAlignment="1">
      <alignment horizontal="center" vertical="top" wrapText="1"/>
    </xf>
    <xf numFmtId="4" fontId="17" fillId="4" borderId="2" xfId="0" applyNumberFormat="1" applyFont="1" applyFill="1" applyBorder="1" applyAlignment="1">
      <alignment horizontal="center" vertical="top" wrapText="1"/>
    </xf>
    <xf numFmtId="0" fontId="16" fillId="0" borderId="3" xfId="0" applyNumberFormat="1" applyFont="1" applyFill="1" applyBorder="1" applyAlignment="1">
      <alignment horizontal="center" vertical="top" wrapText="1"/>
    </xf>
    <xf numFmtId="0" fontId="16" fillId="0" borderId="9" xfId="0" applyNumberFormat="1" applyFont="1" applyFill="1" applyBorder="1" applyAlignment="1">
      <alignment horizontal="center" vertical="top" wrapText="1"/>
    </xf>
    <xf numFmtId="0" fontId="16" fillId="0" borderId="1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3" fillId="3" borderId="6" xfId="4" applyNumberFormat="1" applyFont="1" applyFill="1" applyBorder="1" applyAlignment="1" applyProtection="1">
      <alignment horizontal="center" vertical="top"/>
    </xf>
    <xf numFmtId="0" fontId="13" fillId="3" borderId="7" xfId="4" applyNumberFormat="1" applyFont="1" applyFill="1" applyBorder="1" applyAlignment="1" applyProtection="1">
      <alignment horizontal="center" vertical="top"/>
    </xf>
    <xf numFmtId="0" fontId="13" fillId="3" borderId="8" xfId="4" applyNumberFormat="1" applyFont="1" applyFill="1" applyBorder="1" applyAlignment="1" applyProtection="1">
      <alignment horizontal="center" vertical="top"/>
    </xf>
    <xf numFmtId="49" fontId="13" fillId="3" borderId="6" xfId="4" applyNumberFormat="1" applyFont="1" applyFill="1" applyBorder="1" applyAlignment="1" applyProtection="1">
      <alignment horizontal="center" vertical="top"/>
    </xf>
    <xf numFmtId="49" fontId="13" fillId="3" borderId="7" xfId="4" applyNumberFormat="1" applyFont="1" applyFill="1" applyBorder="1" applyAlignment="1" applyProtection="1">
      <alignment horizontal="center" vertical="top"/>
    </xf>
    <xf numFmtId="49" fontId="13" fillId="3" borderId="8" xfId="4" applyNumberFormat="1" applyFont="1" applyFill="1" applyBorder="1" applyAlignment="1" applyProtection="1">
      <alignment horizontal="center" vertical="top"/>
    </xf>
    <xf numFmtId="0" fontId="11" fillId="3" borderId="2" xfId="0" applyFont="1" applyFill="1" applyBorder="1" applyAlignment="1">
      <alignment horizontal="left" vertical="top" wrapText="1"/>
    </xf>
  </cellXfs>
  <cellStyles count="5">
    <cellStyle name="Гиперссылка" xfId="4" builtinId="8"/>
    <cellStyle name="Обычный" xfId="0" builtinId="0"/>
    <cellStyle name="Обычный 10" xfId="3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4"/>
  <sheetViews>
    <sheetView workbookViewId="0">
      <selection activeCell="B19" sqref="B19:I19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44.28515625" style="1" customWidth="1"/>
    <col min="5" max="6" width="7.5703125" style="1" customWidth="1"/>
    <col min="7" max="8" width="18.140625" style="34" customWidth="1"/>
    <col min="9" max="9" width="18.140625" style="35" customWidth="1"/>
    <col min="10" max="10" width="11.5703125" style="35" customWidth="1"/>
    <col min="11" max="11" width="12.85546875" style="35" customWidth="1"/>
    <col min="12" max="12" width="15.42578125" style="35" customWidth="1"/>
    <col min="13" max="13" width="9.42578125" style="35" customWidth="1"/>
    <col min="14" max="14" width="12.5703125" style="35" customWidth="1"/>
    <col min="15" max="15" width="18.140625" style="34" customWidth="1"/>
    <col min="16" max="16" width="9.140625" style="1"/>
    <col min="17" max="17" width="10.140625" style="1" bestFit="1" customWidth="1"/>
    <col min="18" max="16384" width="9.140625" style="1"/>
  </cols>
  <sheetData>
    <row r="1" spans="2:17" x14ac:dyDescent="0.25">
      <c r="B1" s="18"/>
      <c r="C1" s="18"/>
      <c r="D1" s="18"/>
      <c r="E1" s="18"/>
      <c r="F1" s="18"/>
      <c r="G1" s="19"/>
      <c r="H1" s="19"/>
      <c r="I1" s="20"/>
      <c r="J1" s="20"/>
      <c r="K1" s="20"/>
      <c r="L1" s="20"/>
      <c r="M1" s="20"/>
      <c r="N1" s="20"/>
      <c r="O1" s="19"/>
      <c r="P1" s="32"/>
      <c r="Q1" s="32"/>
    </row>
    <row r="2" spans="2:17" ht="51" customHeight="1" x14ac:dyDescent="0.25">
      <c r="B2" s="72" t="s">
        <v>42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2"/>
      <c r="Q2" s="32"/>
    </row>
    <row r="3" spans="2:17" s="14" customFormat="1" ht="20.25" customHeight="1" x14ac:dyDescent="0.25">
      <c r="B3" s="78" t="s">
        <v>1</v>
      </c>
      <c r="C3" s="78"/>
      <c r="D3" s="78"/>
      <c r="E3" s="79" t="s">
        <v>45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33"/>
      <c r="Q3" s="33"/>
    </row>
    <row r="4" spans="2:17" s="14" customFormat="1" ht="15.75" customHeight="1" x14ac:dyDescent="0.25">
      <c r="B4" s="78" t="s">
        <v>32</v>
      </c>
      <c r="C4" s="78"/>
      <c r="D4" s="78"/>
      <c r="E4" s="80" t="s">
        <v>41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33"/>
      <c r="Q4" s="33"/>
    </row>
    <row r="5" spans="2:17" s="14" customFormat="1" ht="12.75" x14ac:dyDescent="0.25"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33"/>
      <c r="Q5" s="33"/>
    </row>
    <row r="6" spans="2:17" ht="15" customHeight="1" x14ac:dyDescent="0.25">
      <c r="B6" s="81" t="s">
        <v>3</v>
      </c>
      <c r="C6" s="81" t="s">
        <v>10</v>
      </c>
      <c r="D6" s="84" t="s">
        <v>44</v>
      </c>
      <c r="E6" s="87" t="s">
        <v>0</v>
      </c>
      <c r="F6" s="87" t="s">
        <v>4</v>
      </c>
      <c r="G6" s="21" t="s">
        <v>7</v>
      </c>
      <c r="H6" s="21" t="s">
        <v>8</v>
      </c>
      <c r="I6" s="21" t="s">
        <v>9</v>
      </c>
      <c r="J6" s="73" t="s">
        <v>14</v>
      </c>
      <c r="K6" s="73" t="s">
        <v>12</v>
      </c>
      <c r="L6" s="73" t="s">
        <v>13</v>
      </c>
      <c r="M6" s="73" t="s">
        <v>43</v>
      </c>
      <c r="N6" s="93" t="s">
        <v>5</v>
      </c>
      <c r="O6" s="93" t="s">
        <v>11</v>
      </c>
      <c r="P6" s="32"/>
      <c r="Q6" s="32"/>
    </row>
    <row r="7" spans="2:17" ht="44.25" customHeight="1" x14ac:dyDescent="0.25">
      <c r="B7" s="82"/>
      <c r="C7" s="82"/>
      <c r="D7" s="85"/>
      <c r="E7" s="88"/>
      <c r="F7" s="88"/>
      <c r="G7" s="21" t="s">
        <v>56</v>
      </c>
      <c r="H7" s="21" t="s">
        <v>58</v>
      </c>
      <c r="I7" s="21" t="s">
        <v>58</v>
      </c>
      <c r="J7" s="74"/>
      <c r="K7" s="74"/>
      <c r="L7" s="74"/>
      <c r="M7" s="74"/>
      <c r="N7" s="94"/>
      <c r="O7" s="94"/>
      <c r="P7" s="32"/>
      <c r="Q7" s="32"/>
    </row>
    <row r="8" spans="2:17" x14ac:dyDescent="0.25">
      <c r="B8" s="82"/>
      <c r="C8" s="82"/>
      <c r="D8" s="85"/>
      <c r="E8" s="88"/>
      <c r="F8" s="88"/>
      <c r="G8" s="21" t="s">
        <v>57</v>
      </c>
      <c r="H8" s="21" t="s">
        <v>59</v>
      </c>
      <c r="I8" s="21" t="s">
        <v>60</v>
      </c>
      <c r="J8" s="74"/>
      <c r="K8" s="74"/>
      <c r="L8" s="74"/>
      <c r="M8" s="74"/>
      <c r="N8" s="95"/>
      <c r="O8" s="95"/>
      <c r="P8" s="32"/>
      <c r="Q8" s="32"/>
    </row>
    <row r="9" spans="2:17" ht="25.5" x14ac:dyDescent="0.25">
      <c r="B9" s="83"/>
      <c r="C9" s="83"/>
      <c r="D9" s="86"/>
      <c r="E9" s="89"/>
      <c r="F9" s="89"/>
      <c r="G9" s="22" t="s">
        <v>15</v>
      </c>
      <c r="H9" s="22" t="s">
        <v>15</v>
      </c>
      <c r="I9" s="22" t="s">
        <v>15</v>
      </c>
      <c r="J9" s="75"/>
      <c r="K9" s="75"/>
      <c r="L9" s="75"/>
      <c r="M9" s="75"/>
      <c r="N9" s="22" t="s">
        <v>6</v>
      </c>
      <c r="O9" s="22" t="s">
        <v>6</v>
      </c>
      <c r="P9" s="32"/>
      <c r="Q9" s="32"/>
    </row>
    <row r="10" spans="2:17" x14ac:dyDescent="0.25">
      <c r="B10" s="2">
        <v>1</v>
      </c>
      <c r="C10" s="12">
        <f>B10+1</f>
        <v>2</v>
      </c>
      <c r="D10" s="12">
        <f t="shared" ref="D10:F10" si="0">C10+1</f>
        <v>3</v>
      </c>
      <c r="E10" s="12">
        <f t="shared" si="0"/>
        <v>4</v>
      </c>
      <c r="F10" s="12">
        <f t="shared" si="0"/>
        <v>5</v>
      </c>
      <c r="G10" s="12">
        <f t="shared" ref="G10" si="1">F10+1</f>
        <v>6</v>
      </c>
      <c r="H10" s="12">
        <f t="shared" ref="H10" si="2">G10+1</f>
        <v>7</v>
      </c>
      <c r="I10" s="12">
        <f t="shared" ref="I10" si="3">H10+1</f>
        <v>8</v>
      </c>
      <c r="J10" s="12">
        <f t="shared" ref="J10" si="4">I10+1</f>
        <v>9</v>
      </c>
      <c r="K10" s="12">
        <f t="shared" ref="K10" si="5">J10+1</f>
        <v>10</v>
      </c>
      <c r="L10" s="12">
        <f t="shared" ref="L10" si="6">K10+1</f>
        <v>11</v>
      </c>
      <c r="M10" s="12">
        <v>12</v>
      </c>
      <c r="N10" s="12">
        <v>13</v>
      </c>
      <c r="O10" s="12">
        <f t="shared" ref="O10" si="7">N10+1</f>
        <v>14</v>
      </c>
    </row>
    <row r="11" spans="2:17" s="14" customFormat="1" ht="12.75" x14ac:dyDescent="0.2">
      <c r="B11" s="13">
        <v>1</v>
      </c>
      <c r="C11" s="70" t="s">
        <v>53</v>
      </c>
      <c r="D11" s="70" t="s">
        <v>46</v>
      </c>
      <c r="E11" s="68">
        <v>1</v>
      </c>
      <c r="F11" s="9" t="s">
        <v>55</v>
      </c>
      <c r="G11" s="9">
        <v>14774.55</v>
      </c>
      <c r="H11" s="9">
        <v>15542.82</v>
      </c>
      <c r="I11" s="9">
        <v>15247.33</v>
      </c>
      <c r="J11" s="21">
        <f t="shared" ref="J11:J18" si="8">AVERAGE(G11:I11)</f>
        <v>15188.233333333332</v>
      </c>
      <c r="K11" s="21">
        <f t="shared" ref="K11:K18" si="9">(_xlfn.STDEV.S(G11:I11)/J11)*100</f>
        <v>2.5515104912150117</v>
      </c>
      <c r="L11" s="30">
        <f>MIN(G11:I11)</f>
        <v>14774.55</v>
      </c>
      <c r="M11" s="30">
        <v>10</v>
      </c>
      <c r="N11" s="9">
        <v>16252</v>
      </c>
      <c r="O11" s="31">
        <f t="shared" ref="O11" si="10">N11*E11</f>
        <v>16252</v>
      </c>
      <c r="P11" s="33"/>
      <c r="Q11" s="33"/>
    </row>
    <row r="12" spans="2:17" s="14" customFormat="1" ht="12.75" x14ac:dyDescent="0.2">
      <c r="B12" s="13">
        <v>2</v>
      </c>
      <c r="C12" s="70" t="s">
        <v>53</v>
      </c>
      <c r="D12" s="69" t="s">
        <v>47</v>
      </c>
      <c r="E12" s="68">
        <v>1</v>
      </c>
      <c r="F12" s="9" t="s">
        <v>55</v>
      </c>
      <c r="G12" s="9">
        <v>3788.18</v>
      </c>
      <c r="H12" s="9">
        <v>3985.16</v>
      </c>
      <c r="I12" s="9">
        <v>3909.4</v>
      </c>
      <c r="J12" s="21">
        <f t="shared" si="8"/>
        <v>3894.2466666666664</v>
      </c>
      <c r="K12" s="21">
        <f t="shared" si="9"/>
        <v>2.5514676395462756</v>
      </c>
      <c r="L12" s="30">
        <f t="shared" ref="L12:L18" si="11">MIN(G12:I12)</f>
        <v>3788.18</v>
      </c>
      <c r="M12" s="30">
        <v>10</v>
      </c>
      <c r="N12" s="9">
        <f t="shared" ref="N12:N18" si="12">L12+(L12*(M12/100))</f>
        <v>4166.9979999999996</v>
      </c>
      <c r="O12" s="31">
        <f t="shared" ref="O12:O18" si="13">N12*E12</f>
        <v>4166.9979999999996</v>
      </c>
      <c r="P12" s="33"/>
      <c r="Q12" s="33"/>
    </row>
    <row r="13" spans="2:17" s="14" customFormat="1" ht="12.75" x14ac:dyDescent="0.2">
      <c r="B13" s="13">
        <v>3</v>
      </c>
      <c r="C13" s="70" t="s">
        <v>53</v>
      </c>
      <c r="D13" s="70" t="s">
        <v>48</v>
      </c>
      <c r="E13" s="68">
        <v>1</v>
      </c>
      <c r="F13" s="9" t="s">
        <v>55</v>
      </c>
      <c r="G13" s="9">
        <v>7040.91</v>
      </c>
      <c r="H13" s="9">
        <v>7407.04</v>
      </c>
      <c r="I13" s="9">
        <v>7266.22</v>
      </c>
      <c r="J13" s="21">
        <f t="shared" si="8"/>
        <v>7238.0566666666673</v>
      </c>
      <c r="K13" s="21">
        <f t="shared" si="9"/>
        <v>2.5515499479230472</v>
      </c>
      <c r="L13" s="30">
        <f t="shared" si="11"/>
        <v>7040.91</v>
      </c>
      <c r="M13" s="30">
        <v>10</v>
      </c>
      <c r="N13" s="9">
        <f t="shared" si="12"/>
        <v>7745.0010000000002</v>
      </c>
      <c r="O13" s="31">
        <f t="shared" si="13"/>
        <v>7745.0010000000002</v>
      </c>
      <c r="P13" s="33"/>
      <c r="Q13" s="33"/>
    </row>
    <row r="14" spans="2:17" s="14" customFormat="1" x14ac:dyDescent="0.25">
      <c r="B14" s="13">
        <v>4</v>
      </c>
      <c r="C14" s="70" t="s">
        <v>53</v>
      </c>
      <c r="D14" s="70" t="s">
        <v>54</v>
      </c>
      <c r="E14" s="68">
        <v>1</v>
      </c>
      <c r="F14" s="9" t="s">
        <v>55</v>
      </c>
      <c r="G14" s="9">
        <v>7779.09</v>
      </c>
      <c r="H14" s="9">
        <v>8183.6</v>
      </c>
      <c r="I14" s="9">
        <v>8028.02</v>
      </c>
      <c r="J14" s="21">
        <f t="shared" si="8"/>
        <v>7996.9033333333327</v>
      </c>
      <c r="K14" s="21">
        <f t="shared" si="9"/>
        <v>2.5515167072502032</v>
      </c>
      <c r="L14" s="30">
        <f t="shared" si="11"/>
        <v>7779.09</v>
      </c>
      <c r="M14" s="30">
        <v>10</v>
      </c>
      <c r="N14" s="9">
        <f t="shared" si="12"/>
        <v>8556.9989999999998</v>
      </c>
      <c r="O14" s="31">
        <f t="shared" si="13"/>
        <v>8556.9989999999998</v>
      </c>
      <c r="P14" s="33"/>
      <c r="Q14" s="33"/>
    </row>
    <row r="15" spans="2:17" s="14" customFormat="1" ht="12.75" x14ac:dyDescent="0.2">
      <c r="B15" s="13">
        <v>5</v>
      </c>
      <c r="C15" s="70" t="s">
        <v>53</v>
      </c>
      <c r="D15" s="70" t="s">
        <v>49</v>
      </c>
      <c r="E15" s="68">
        <v>1</v>
      </c>
      <c r="F15" s="9" t="s">
        <v>55</v>
      </c>
      <c r="G15" s="9">
        <v>3788.18</v>
      </c>
      <c r="H15" s="9">
        <v>3985.16</v>
      </c>
      <c r="I15" s="9">
        <v>3909.4</v>
      </c>
      <c r="J15" s="21">
        <f t="shared" si="8"/>
        <v>3894.2466666666664</v>
      </c>
      <c r="K15" s="21">
        <f t="shared" si="9"/>
        <v>2.5514676395462756</v>
      </c>
      <c r="L15" s="30">
        <f t="shared" si="11"/>
        <v>3788.18</v>
      </c>
      <c r="M15" s="30">
        <v>10</v>
      </c>
      <c r="N15" s="9">
        <f t="shared" si="12"/>
        <v>4166.9979999999996</v>
      </c>
      <c r="O15" s="31">
        <f t="shared" si="13"/>
        <v>4166.9979999999996</v>
      </c>
      <c r="P15" s="33"/>
      <c r="Q15" s="33"/>
    </row>
    <row r="16" spans="2:17" s="14" customFormat="1" ht="12.75" x14ac:dyDescent="0.2">
      <c r="B16" s="13">
        <v>6</v>
      </c>
      <c r="C16" s="70" t="s">
        <v>53</v>
      </c>
      <c r="D16" s="70" t="s">
        <v>50</v>
      </c>
      <c r="E16" s="68">
        <v>1</v>
      </c>
      <c r="F16" s="9" t="s">
        <v>55</v>
      </c>
      <c r="G16" s="9">
        <v>7704.55</v>
      </c>
      <c r="H16" s="9">
        <v>8105.18</v>
      </c>
      <c r="I16" s="9">
        <v>7951.09</v>
      </c>
      <c r="J16" s="21">
        <f t="shared" si="8"/>
        <v>7920.2733333333335</v>
      </c>
      <c r="K16" s="21">
        <f t="shared" si="9"/>
        <v>2.5514902953333145</v>
      </c>
      <c r="L16" s="30">
        <f t="shared" si="11"/>
        <v>7704.55</v>
      </c>
      <c r="M16" s="30">
        <v>10</v>
      </c>
      <c r="N16" s="9">
        <v>8475</v>
      </c>
      <c r="O16" s="31">
        <f t="shared" si="13"/>
        <v>8475</v>
      </c>
      <c r="P16" s="33"/>
      <c r="Q16" s="33"/>
    </row>
    <row r="17" spans="2:17" s="14" customFormat="1" ht="24" x14ac:dyDescent="0.2">
      <c r="B17" s="13">
        <v>7</v>
      </c>
      <c r="C17" s="70" t="s">
        <v>53</v>
      </c>
      <c r="D17" s="71" t="s">
        <v>51</v>
      </c>
      <c r="E17" s="68">
        <v>1</v>
      </c>
      <c r="F17" s="9" t="s">
        <v>55</v>
      </c>
      <c r="G17" s="9">
        <v>3717.27</v>
      </c>
      <c r="H17" s="9">
        <v>3910.57</v>
      </c>
      <c r="I17" s="9">
        <v>3836.23</v>
      </c>
      <c r="J17" s="21">
        <f t="shared" si="8"/>
        <v>3821.3566666666666</v>
      </c>
      <c r="K17" s="21">
        <f t="shared" si="9"/>
        <v>2.5515685780755928</v>
      </c>
      <c r="L17" s="30">
        <f t="shared" si="11"/>
        <v>3717.27</v>
      </c>
      <c r="M17" s="30">
        <v>10</v>
      </c>
      <c r="N17" s="9">
        <f t="shared" si="12"/>
        <v>4088.9969999999998</v>
      </c>
      <c r="O17" s="31">
        <f t="shared" si="13"/>
        <v>4088.9969999999998</v>
      </c>
      <c r="P17" s="33"/>
      <c r="Q17" s="33"/>
    </row>
    <row r="18" spans="2:17" s="14" customFormat="1" ht="12.75" x14ac:dyDescent="0.2">
      <c r="B18" s="13">
        <v>8</v>
      </c>
      <c r="C18" s="70" t="s">
        <v>53</v>
      </c>
      <c r="D18" s="70" t="s">
        <v>52</v>
      </c>
      <c r="E18" s="68">
        <v>1</v>
      </c>
      <c r="F18" s="9" t="s">
        <v>55</v>
      </c>
      <c r="G18" s="9">
        <v>4451.82</v>
      </c>
      <c r="H18" s="9">
        <v>4683.3100000000004</v>
      </c>
      <c r="I18" s="9">
        <v>4594.2700000000004</v>
      </c>
      <c r="J18" s="21">
        <f t="shared" si="8"/>
        <v>4576.4666666666672</v>
      </c>
      <c r="K18" s="21">
        <f t="shared" si="9"/>
        <v>2.5514747807949365</v>
      </c>
      <c r="L18" s="30">
        <f t="shared" si="11"/>
        <v>4451.82</v>
      </c>
      <c r="M18" s="30">
        <v>10</v>
      </c>
      <c r="N18" s="9">
        <f t="shared" si="12"/>
        <v>4897.0019999999995</v>
      </c>
      <c r="O18" s="31">
        <f t="shared" si="13"/>
        <v>4897.0019999999995</v>
      </c>
      <c r="P18" s="33"/>
      <c r="Q18" s="33"/>
    </row>
    <row r="19" spans="2:17" x14ac:dyDescent="0.25">
      <c r="B19" s="90"/>
      <c r="C19" s="90"/>
      <c r="D19" s="90"/>
      <c r="E19" s="90"/>
      <c r="F19" s="90"/>
      <c r="G19" s="90"/>
      <c r="H19" s="90"/>
      <c r="I19" s="90"/>
      <c r="J19" s="65"/>
      <c r="K19" s="65"/>
      <c r="L19" s="66"/>
      <c r="M19" s="66"/>
      <c r="N19" s="65"/>
      <c r="O19" s="67">
        <f>SUM(O11:O18)</f>
        <v>58348.995000000003</v>
      </c>
      <c r="P19" s="32"/>
      <c r="Q19" s="32"/>
    </row>
    <row r="20" spans="2:17" ht="32.25" customHeight="1" x14ac:dyDescent="0.25">
      <c r="B20" s="76" t="s">
        <v>36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63"/>
      <c r="N20" s="23">
        <f>O19</f>
        <v>58348.995000000003</v>
      </c>
      <c r="O20" s="24" t="s">
        <v>31</v>
      </c>
      <c r="P20" s="32"/>
      <c r="Q20" s="32"/>
    </row>
    <row r="21" spans="2:17" ht="32.25" customHeight="1" x14ac:dyDescent="0.25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  <c r="O21" s="62"/>
      <c r="P21" s="32"/>
      <c r="Q21" s="32"/>
    </row>
    <row r="22" spans="2:17" ht="32.25" customHeight="1" x14ac:dyDescent="0.25">
      <c r="B22" s="96" t="s">
        <v>37</v>
      </c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32"/>
      <c r="Q22" s="32"/>
    </row>
    <row r="23" spans="2:17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64"/>
      <c r="N23" s="25"/>
      <c r="O23" s="25"/>
      <c r="P23" s="32"/>
      <c r="Q23" s="32"/>
    </row>
    <row r="24" spans="2:17" s="18" customFormat="1" ht="15" customHeight="1" x14ac:dyDescent="0.25">
      <c r="B24" s="92" t="s">
        <v>39</v>
      </c>
      <c r="C24" s="92"/>
      <c r="D24" s="92"/>
      <c r="E24" s="91" t="s">
        <v>38</v>
      </c>
      <c r="F24" s="91"/>
      <c r="G24" s="91"/>
      <c r="H24" s="26" t="s">
        <v>40</v>
      </c>
      <c r="I24" s="27"/>
      <c r="J24" s="27"/>
      <c r="K24" s="27"/>
      <c r="L24" s="27"/>
      <c r="M24" s="27"/>
      <c r="N24" s="27"/>
      <c r="P24" s="32"/>
      <c r="Q24" s="32"/>
    </row>
    <row r="25" spans="2:17" x14ac:dyDescent="0.25">
      <c r="B25" s="28"/>
      <c r="C25" s="28"/>
      <c r="D25" s="28"/>
      <c r="I25" s="29"/>
      <c r="J25" s="29"/>
      <c r="K25" s="29"/>
      <c r="L25" s="29"/>
      <c r="M25" s="29"/>
      <c r="N25" s="29"/>
      <c r="O25" s="19"/>
      <c r="P25" s="33"/>
      <c r="Q25" s="33"/>
    </row>
    <row r="26" spans="2:17" x14ac:dyDescent="0.25">
      <c r="B26" s="28"/>
      <c r="C26" s="28"/>
      <c r="D26" s="28"/>
      <c r="I26" s="29"/>
      <c r="J26" s="29"/>
      <c r="K26" s="29"/>
      <c r="L26" s="29"/>
      <c r="M26" s="29"/>
      <c r="N26" s="29"/>
      <c r="O26" s="19"/>
      <c r="P26" s="33"/>
      <c r="Q26" s="33"/>
    </row>
    <row r="27" spans="2:17" x14ac:dyDescent="0.25">
      <c r="B27" s="28"/>
      <c r="C27" s="28"/>
      <c r="D27" s="28"/>
      <c r="I27" s="29"/>
      <c r="J27" s="29"/>
      <c r="K27" s="29"/>
      <c r="L27" s="29"/>
      <c r="M27" s="29"/>
      <c r="N27" s="29"/>
      <c r="O27" s="19"/>
      <c r="P27" s="33"/>
      <c r="Q27" s="33"/>
    </row>
    <row r="28" spans="2:17" x14ac:dyDescent="0.25">
      <c r="B28" s="28"/>
      <c r="C28" s="28"/>
      <c r="D28" s="28"/>
      <c r="O28" s="19"/>
      <c r="P28" s="33"/>
      <c r="Q28" s="33"/>
    </row>
    <row r="29" spans="2:17" x14ac:dyDescent="0.25">
      <c r="B29" s="18"/>
      <c r="C29" s="18"/>
      <c r="D29" s="18"/>
      <c r="E29" s="18"/>
      <c r="F29" s="18"/>
      <c r="G29" s="19"/>
      <c r="H29" s="19"/>
      <c r="I29" s="20"/>
      <c r="J29" s="20"/>
      <c r="K29" s="20"/>
      <c r="L29" s="20"/>
      <c r="M29" s="20"/>
      <c r="N29" s="20"/>
      <c r="O29" s="19"/>
      <c r="P29" s="33"/>
      <c r="Q29" s="33"/>
    </row>
    <row r="30" spans="2:17" x14ac:dyDescent="0.25">
      <c r="B30" s="18"/>
      <c r="C30" s="18"/>
      <c r="D30" s="18"/>
      <c r="E30" s="18"/>
      <c r="F30" s="18"/>
      <c r="G30" s="19"/>
      <c r="H30" s="19"/>
      <c r="I30" s="20"/>
      <c r="J30" s="20"/>
      <c r="K30" s="20"/>
      <c r="L30" s="20"/>
      <c r="M30" s="20"/>
      <c r="N30" s="20"/>
      <c r="O30" s="19"/>
      <c r="P30" s="33"/>
      <c r="Q30" s="33"/>
    </row>
    <row r="31" spans="2:17" x14ac:dyDescent="0.25">
      <c r="B31" s="18"/>
      <c r="C31" s="18"/>
      <c r="D31" s="18"/>
      <c r="E31" s="18"/>
      <c r="F31" s="18"/>
      <c r="G31" s="19"/>
      <c r="H31" s="19"/>
      <c r="I31" s="20"/>
      <c r="J31" s="20"/>
      <c r="K31" s="20"/>
      <c r="L31" s="20"/>
      <c r="M31" s="20"/>
      <c r="N31" s="20"/>
      <c r="O31" s="19"/>
      <c r="P31" s="33"/>
      <c r="Q31" s="33"/>
    </row>
    <row r="32" spans="2:17" x14ac:dyDescent="0.25">
      <c r="B32" s="18"/>
      <c r="C32" s="18"/>
      <c r="D32" s="18"/>
      <c r="E32" s="18"/>
      <c r="F32" s="18"/>
      <c r="G32" s="19"/>
      <c r="H32" s="19"/>
      <c r="I32" s="20"/>
      <c r="J32" s="20"/>
      <c r="K32" s="20"/>
      <c r="L32" s="20"/>
      <c r="M32" s="20"/>
      <c r="N32" s="20"/>
      <c r="O32" s="19"/>
      <c r="P32" s="33"/>
      <c r="Q32" s="33"/>
    </row>
    <row r="33" spans="2:17" x14ac:dyDescent="0.25">
      <c r="B33" s="18"/>
      <c r="C33" s="18"/>
      <c r="D33" s="18"/>
      <c r="E33" s="18"/>
      <c r="F33" s="18"/>
      <c r="G33" s="19"/>
      <c r="H33" s="19"/>
      <c r="I33" s="20"/>
      <c r="J33" s="20"/>
      <c r="K33" s="20"/>
      <c r="L33" s="20"/>
      <c r="M33" s="20"/>
      <c r="N33" s="20"/>
      <c r="O33" s="19"/>
      <c r="P33" s="33"/>
      <c r="Q33" s="33"/>
    </row>
    <row r="34" spans="2:17" x14ac:dyDescent="0.25">
      <c r="B34" s="18"/>
      <c r="C34" s="18"/>
      <c r="D34" s="18"/>
      <c r="E34" s="18"/>
      <c r="F34" s="18"/>
      <c r="G34" s="19"/>
      <c r="H34" s="19"/>
      <c r="I34" s="20"/>
      <c r="J34" s="20"/>
      <c r="K34" s="20"/>
      <c r="L34" s="20"/>
      <c r="M34" s="20"/>
      <c r="N34" s="20"/>
      <c r="O34" s="19"/>
      <c r="P34" s="33"/>
      <c r="Q34" s="33"/>
    </row>
    <row r="35" spans="2:17" x14ac:dyDescent="0.25">
      <c r="B35" s="18"/>
      <c r="C35" s="18"/>
      <c r="D35" s="18"/>
      <c r="E35" s="18"/>
      <c r="F35" s="18"/>
      <c r="G35" s="19"/>
      <c r="H35" s="19"/>
      <c r="I35" s="20"/>
      <c r="J35" s="20"/>
      <c r="K35" s="20"/>
      <c r="L35" s="20"/>
      <c r="M35" s="20"/>
      <c r="N35" s="20"/>
      <c r="O35" s="19"/>
      <c r="P35" s="33"/>
      <c r="Q35" s="33"/>
    </row>
    <row r="36" spans="2:17" x14ac:dyDescent="0.25">
      <c r="B36" s="18"/>
      <c r="C36" s="18"/>
      <c r="D36" s="18"/>
      <c r="E36" s="18"/>
      <c r="F36" s="18"/>
      <c r="G36" s="19"/>
      <c r="H36" s="19"/>
      <c r="I36" s="20"/>
      <c r="J36" s="20"/>
      <c r="K36" s="20"/>
      <c r="L36" s="20"/>
      <c r="M36" s="20"/>
      <c r="N36" s="20"/>
      <c r="O36" s="19"/>
      <c r="P36" s="33"/>
      <c r="Q36" s="33"/>
    </row>
    <row r="37" spans="2:17" x14ac:dyDescent="0.25">
      <c r="B37" s="18"/>
      <c r="C37" s="18"/>
      <c r="D37" s="18"/>
      <c r="E37" s="18"/>
      <c r="F37" s="18"/>
      <c r="G37" s="19"/>
      <c r="H37" s="19"/>
      <c r="I37" s="20"/>
      <c r="J37" s="20"/>
      <c r="K37" s="20"/>
      <c r="L37" s="20"/>
      <c r="M37" s="20"/>
      <c r="N37" s="20"/>
      <c r="O37" s="19"/>
      <c r="P37" s="33"/>
      <c r="Q37" s="33"/>
    </row>
    <row r="38" spans="2:17" x14ac:dyDescent="0.25">
      <c r="B38" s="18"/>
      <c r="C38" s="18"/>
      <c r="D38" s="18"/>
      <c r="E38" s="18"/>
      <c r="F38" s="18"/>
      <c r="G38" s="19"/>
      <c r="H38" s="19"/>
      <c r="I38" s="20"/>
      <c r="J38" s="20"/>
      <c r="K38" s="20"/>
      <c r="L38" s="20"/>
      <c r="M38" s="20"/>
      <c r="N38" s="20"/>
      <c r="O38" s="19"/>
      <c r="P38" s="33"/>
      <c r="Q38" s="33"/>
    </row>
    <row r="39" spans="2:17" x14ac:dyDescent="0.25">
      <c r="B39" s="18"/>
      <c r="C39" s="18"/>
      <c r="D39" s="18"/>
      <c r="E39" s="18"/>
      <c r="F39" s="18"/>
      <c r="G39" s="19"/>
      <c r="H39" s="19"/>
      <c r="I39" s="20"/>
      <c r="J39" s="20"/>
      <c r="K39" s="20"/>
      <c r="L39" s="20"/>
      <c r="M39" s="20"/>
      <c r="N39" s="20"/>
      <c r="O39" s="19"/>
      <c r="P39" s="33"/>
      <c r="Q39" s="33"/>
    </row>
    <row r="40" spans="2:17" x14ac:dyDescent="0.25">
      <c r="B40" s="18"/>
      <c r="C40" s="18"/>
      <c r="D40" s="18"/>
      <c r="E40" s="18"/>
      <c r="F40" s="18"/>
      <c r="G40" s="19"/>
      <c r="H40" s="19"/>
      <c r="I40" s="20"/>
      <c r="J40" s="20"/>
      <c r="K40" s="20"/>
      <c r="L40" s="20"/>
      <c r="M40" s="20"/>
      <c r="N40" s="20"/>
      <c r="O40" s="19"/>
      <c r="P40" s="33"/>
      <c r="Q40" s="33"/>
    </row>
    <row r="41" spans="2:17" x14ac:dyDescent="0.25">
      <c r="B41" s="18"/>
      <c r="C41" s="18"/>
      <c r="D41" s="18"/>
      <c r="E41" s="18"/>
      <c r="F41" s="18"/>
      <c r="G41" s="19"/>
      <c r="H41" s="19"/>
      <c r="I41" s="20"/>
      <c r="J41" s="20"/>
      <c r="K41" s="20"/>
      <c r="L41" s="20"/>
      <c r="M41" s="20"/>
      <c r="N41" s="20"/>
      <c r="O41" s="19"/>
      <c r="P41" s="33"/>
      <c r="Q41" s="33"/>
    </row>
    <row r="42" spans="2:17" x14ac:dyDescent="0.25">
      <c r="B42" s="18"/>
      <c r="C42" s="18"/>
      <c r="D42" s="18"/>
      <c r="E42" s="18"/>
      <c r="F42" s="18"/>
      <c r="G42" s="19"/>
      <c r="H42" s="19"/>
      <c r="I42" s="20"/>
      <c r="J42" s="20"/>
      <c r="K42" s="20"/>
      <c r="L42" s="20"/>
      <c r="M42" s="20"/>
      <c r="N42" s="20"/>
      <c r="O42" s="19"/>
      <c r="P42" s="33"/>
      <c r="Q42" s="33"/>
    </row>
    <row r="43" spans="2:17" x14ac:dyDescent="0.25">
      <c r="B43" s="18"/>
      <c r="C43" s="18"/>
      <c r="D43" s="18"/>
      <c r="E43" s="18"/>
      <c r="F43" s="18"/>
      <c r="G43" s="19"/>
      <c r="H43" s="19"/>
      <c r="I43" s="20"/>
      <c r="J43" s="20"/>
      <c r="K43" s="20"/>
      <c r="L43" s="20"/>
      <c r="M43" s="20"/>
      <c r="N43" s="20"/>
      <c r="O43" s="19"/>
      <c r="P43" s="33"/>
      <c r="Q43" s="33"/>
    </row>
    <row r="44" spans="2:17" x14ac:dyDescent="0.25">
      <c r="B44" s="18"/>
      <c r="C44" s="18"/>
      <c r="D44" s="18"/>
      <c r="E44" s="18"/>
      <c r="F44" s="18"/>
      <c r="G44" s="19"/>
      <c r="H44" s="19"/>
      <c r="I44" s="20"/>
      <c r="J44" s="20"/>
      <c r="K44" s="20"/>
      <c r="L44" s="20"/>
      <c r="M44" s="20"/>
      <c r="N44" s="20"/>
      <c r="O44" s="19"/>
      <c r="P44" s="33"/>
      <c r="Q44" s="33"/>
    </row>
    <row r="45" spans="2:17" x14ac:dyDescent="0.25">
      <c r="B45" s="18"/>
      <c r="C45" s="18"/>
      <c r="D45" s="18"/>
      <c r="E45" s="18"/>
      <c r="F45" s="18"/>
      <c r="G45" s="19"/>
      <c r="H45" s="19"/>
      <c r="I45" s="20"/>
      <c r="J45" s="20"/>
      <c r="K45" s="20"/>
      <c r="L45" s="20"/>
      <c r="M45" s="20"/>
      <c r="N45" s="20"/>
      <c r="O45" s="19"/>
      <c r="P45" s="33"/>
      <c r="Q45" s="33"/>
    </row>
    <row r="46" spans="2:17" x14ac:dyDescent="0.25">
      <c r="B46" s="18"/>
      <c r="C46" s="18"/>
      <c r="D46" s="18"/>
      <c r="E46" s="18"/>
      <c r="F46" s="18"/>
      <c r="G46" s="19"/>
      <c r="H46" s="19"/>
      <c r="I46" s="20"/>
      <c r="J46" s="20"/>
      <c r="K46" s="20"/>
      <c r="L46" s="20"/>
      <c r="M46" s="20"/>
      <c r="N46" s="20"/>
      <c r="O46" s="19"/>
      <c r="P46" s="33"/>
      <c r="Q46" s="33"/>
    </row>
    <row r="47" spans="2:17" x14ac:dyDescent="0.25">
      <c r="B47" s="18"/>
      <c r="C47" s="18"/>
      <c r="D47" s="18"/>
      <c r="E47" s="18"/>
      <c r="F47" s="18"/>
      <c r="G47" s="19"/>
      <c r="H47" s="19"/>
      <c r="I47" s="20"/>
      <c r="J47" s="20"/>
      <c r="K47" s="20"/>
      <c r="L47" s="20"/>
      <c r="M47" s="20"/>
      <c r="N47" s="20"/>
      <c r="O47" s="19"/>
      <c r="P47" s="33"/>
      <c r="Q47" s="33"/>
    </row>
    <row r="48" spans="2:17" x14ac:dyDescent="0.25">
      <c r="B48" s="18"/>
      <c r="C48" s="18"/>
      <c r="D48" s="18"/>
      <c r="E48" s="18"/>
      <c r="F48" s="18"/>
      <c r="G48" s="19"/>
      <c r="H48" s="19"/>
      <c r="I48" s="20"/>
      <c r="J48" s="20"/>
      <c r="K48" s="20"/>
      <c r="L48" s="20"/>
      <c r="M48" s="20"/>
      <c r="N48" s="20"/>
      <c r="O48" s="19"/>
      <c r="P48" s="33"/>
      <c r="Q48" s="33"/>
    </row>
    <row r="49" spans="2:17" x14ac:dyDescent="0.25">
      <c r="B49" s="18"/>
      <c r="C49" s="18"/>
      <c r="D49" s="18"/>
      <c r="E49" s="18"/>
      <c r="F49" s="18"/>
      <c r="G49" s="19"/>
      <c r="H49" s="19"/>
      <c r="I49" s="20"/>
      <c r="J49" s="20"/>
      <c r="K49" s="20"/>
      <c r="L49" s="20"/>
      <c r="M49" s="20"/>
      <c r="N49" s="20"/>
      <c r="O49" s="19"/>
      <c r="P49" s="33"/>
      <c r="Q49" s="33"/>
    </row>
    <row r="50" spans="2:17" x14ac:dyDescent="0.25">
      <c r="B50" s="18"/>
      <c r="C50" s="18"/>
      <c r="D50" s="18"/>
      <c r="E50" s="18"/>
      <c r="F50" s="18"/>
      <c r="G50" s="19"/>
      <c r="H50" s="19"/>
      <c r="I50" s="20"/>
      <c r="J50" s="20"/>
      <c r="K50" s="20"/>
      <c r="L50" s="20"/>
      <c r="M50" s="20"/>
      <c r="N50" s="20"/>
      <c r="O50" s="19"/>
      <c r="P50" s="33"/>
      <c r="Q50" s="33"/>
    </row>
    <row r="51" spans="2:17" x14ac:dyDescent="0.25">
      <c r="B51" s="18"/>
      <c r="C51" s="18"/>
      <c r="D51" s="18"/>
      <c r="E51" s="18"/>
      <c r="F51" s="18"/>
      <c r="G51" s="19"/>
      <c r="H51" s="19"/>
      <c r="I51" s="20"/>
      <c r="J51" s="20"/>
      <c r="K51" s="20"/>
      <c r="L51" s="20"/>
      <c r="M51" s="20"/>
      <c r="N51" s="20"/>
      <c r="O51" s="19"/>
      <c r="P51" s="33"/>
      <c r="Q51" s="33"/>
    </row>
    <row r="52" spans="2:17" x14ac:dyDescent="0.25">
      <c r="B52" s="18"/>
      <c r="C52" s="18"/>
      <c r="D52" s="18"/>
      <c r="E52" s="18"/>
      <c r="F52" s="18"/>
      <c r="G52" s="19"/>
      <c r="H52" s="19"/>
      <c r="I52" s="20"/>
      <c r="J52" s="20"/>
      <c r="K52" s="20"/>
      <c r="L52" s="20"/>
      <c r="M52" s="20"/>
      <c r="N52" s="20"/>
      <c r="O52" s="19"/>
      <c r="P52" s="33"/>
      <c r="Q52" s="33"/>
    </row>
    <row r="53" spans="2:17" x14ac:dyDescent="0.25">
      <c r="B53" s="18"/>
      <c r="C53" s="18"/>
      <c r="D53" s="18"/>
      <c r="E53" s="18"/>
      <c r="F53" s="18"/>
      <c r="G53" s="19"/>
      <c r="H53" s="19"/>
      <c r="I53" s="20"/>
      <c r="J53" s="20"/>
      <c r="K53" s="20"/>
      <c r="L53" s="20"/>
      <c r="M53" s="20"/>
      <c r="N53" s="20"/>
      <c r="O53" s="19"/>
      <c r="P53" s="33"/>
      <c r="Q53" s="33"/>
    </row>
    <row r="54" spans="2:17" x14ac:dyDescent="0.25">
      <c r="B54" s="18"/>
      <c r="C54" s="18"/>
      <c r="D54" s="18"/>
      <c r="E54" s="18"/>
      <c r="F54" s="18"/>
      <c r="G54" s="19"/>
      <c r="H54" s="19"/>
      <c r="I54" s="20"/>
      <c r="J54" s="20"/>
      <c r="K54" s="20"/>
      <c r="L54" s="20"/>
      <c r="M54" s="20"/>
      <c r="N54" s="20"/>
      <c r="O54" s="19"/>
      <c r="P54" s="33"/>
      <c r="Q54" s="33"/>
    </row>
    <row r="55" spans="2:17" x14ac:dyDescent="0.25">
      <c r="B55" s="18"/>
      <c r="C55" s="18"/>
      <c r="D55" s="18"/>
      <c r="E55" s="18"/>
      <c r="F55" s="18"/>
      <c r="G55" s="19"/>
      <c r="H55" s="19"/>
      <c r="I55" s="20"/>
      <c r="J55" s="20"/>
      <c r="K55" s="20"/>
      <c r="L55" s="20"/>
      <c r="M55" s="20"/>
      <c r="N55" s="20"/>
      <c r="O55" s="19"/>
      <c r="P55" s="33"/>
      <c r="Q55" s="33"/>
    </row>
    <row r="56" spans="2:17" x14ac:dyDescent="0.25">
      <c r="B56" s="18"/>
      <c r="C56" s="18"/>
      <c r="D56" s="18"/>
      <c r="E56" s="18"/>
      <c r="F56" s="18"/>
      <c r="G56" s="19"/>
      <c r="H56" s="19"/>
      <c r="I56" s="20"/>
      <c r="J56" s="20"/>
      <c r="K56" s="20"/>
      <c r="L56" s="20"/>
      <c r="M56" s="20"/>
      <c r="N56" s="20"/>
      <c r="O56" s="19"/>
      <c r="P56" s="33"/>
      <c r="Q56" s="33"/>
    </row>
    <row r="57" spans="2:17" x14ac:dyDescent="0.25">
      <c r="B57" s="18"/>
      <c r="C57" s="18"/>
      <c r="D57" s="18"/>
      <c r="E57" s="18"/>
      <c r="F57" s="18"/>
      <c r="G57" s="19"/>
      <c r="H57" s="19"/>
      <c r="I57" s="20"/>
      <c r="J57" s="20"/>
      <c r="K57" s="20"/>
      <c r="L57" s="20"/>
      <c r="M57" s="20"/>
      <c r="N57" s="20"/>
      <c r="O57" s="19"/>
      <c r="P57" s="33"/>
      <c r="Q57" s="33"/>
    </row>
    <row r="58" spans="2:17" x14ac:dyDescent="0.25">
      <c r="B58" s="18"/>
      <c r="C58" s="18"/>
      <c r="D58" s="18"/>
      <c r="E58" s="18"/>
      <c r="F58" s="18"/>
      <c r="G58" s="19"/>
      <c r="H58" s="19"/>
      <c r="I58" s="20"/>
      <c r="J58" s="20"/>
      <c r="K58" s="20"/>
      <c r="L58" s="20"/>
      <c r="M58" s="20"/>
      <c r="N58" s="20"/>
      <c r="O58" s="19"/>
      <c r="P58" s="33"/>
      <c r="Q58" s="33"/>
    </row>
    <row r="59" spans="2:17" x14ac:dyDescent="0.25">
      <c r="B59" s="18"/>
      <c r="C59" s="18"/>
      <c r="D59" s="18"/>
      <c r="E59" s="18"/>
      <c r="F59" s="18"/>
      <c r="G59" s="19"/>
      <c r="H59" s="19"/>
      <c r="I59" s="20"/>
      <c r="J59" s="20"/>
      <c r="K59" s="20"/>
      <c r="L59" s="20"/>
      <c r="M59" s="20"/>
      <c r="N59" s="20"/>
      <c r="O59" s="19"/>
      <c r="P59" s="33"/>
      <c r="Q59" s="33"/>
    </row>
    <row r="60" spans="2:17" x14ac:dyDescent="0.25">
      <c r="B60" s="18"/>
      <c r="C60" s="18"/>
      <c r="D60" s="18"/>
      <c r="E60" s="18"/>
      <c r="F60" s="18"/>
      <c r="G60" s="19"/>
      <c r="H60" s="19"/>
      <c r="I60" s="20"/>
      <c r="J60" s="20"/>
      <c r="K60" s="20"/>
      <c r="L60" s="20"/>
      <c r="M60" s="20"/>
      <c r="N60" s="20"/>
      <c r="O60" s="19"/>
      <c r="P60" s="33"/>
      <c r="Q60" s="33"/>
    </row>
    <row r="61" spans="2:17" x14ac:dyDescent="0.25">
      <c r="B61" s="18"/>
      <c r="C61" s="18"/>
      <c r="D61" s="18"/>
      <c r="E61" s="18"/>
      <c r="F61" s="18"/>
      <c r="G61" s="19"/>
      <c r="H61" s="19"/>
      <c r="I61" s="20"/>
      <c r="J61" s="20"/>
      <c r="K61" s="20"/>
      <c r="L61" s="20"/>
      <c r="M61" s="20"/>
      <c r="N61" s="20"/>
      <c r="O61" s="19"/>
      <c r="P61" s="33"/>
      <c r="Q61" s="33"/>
    </row>
    <row r="62" spans="2:17" x14ac:dyDescent="0.25">
      <c r="B62" s="18"/>
      <c r="C62" s="18"/>
      <c r="D62" s="18"/>
      <c r="E62" s="18"/>
      <c r="F62" s="18"/>
      <c r="G62" s="19"/>
      <c r="H62" s="19"/>
      <c r="I62" s="20"/>
      <c r="J62" s="20"/>
      <c r="K62" s="20"/>
      <c r="L62" s="20"/>
      <c r="M62" s="20"/>
      <c r="N62" s="20"/>
      <c r="O62" s="19"/>
      <c r="P62" s="33"/>
      <c r="Q62" s="33"/>
    </row>
    <row r="63" spans="2:17" x14ac:dyDescent="0.25">
      <c r="B63" s="18"/>
      <c r="C63" s="18"/>
      <c r="D63" s="18"/>
      <c r="E63" s="18"/>
      <c r="F63" s="18"/>
      <c r="G63" s="19"/>
      <c r="H63" s="19"/>
      <c r="I63" s="20"/>
      <c r="J63" s="20"/>
      <c r="K63" s="20"/>
      <c r="L63" s="20"/>
      <c r="M63" s="20"/>
      <c r="N63" s="20"/>
      <c r="O63" s="19"/>
      <c r="P63" s="33"/>
      <c r="Q63" s="33"/>
    </row>
    <row r="64" spans="2:17" x14ac:dyDescent="0.25">
      <c r="P64" s="33"/>
      <c r="Q64" s="33"/>
    </row>
  </sheetData>
  <mergeCells count="23">
    <mergeCell ref="E24:G24"/>
    <mergeCell ref="B24:D24"/>
    <mergeCell ref="O6:O8"/>
    <mergeCell ref="N6:N8"/>
    <mergeCell ref="C6:C9"/>
    <mergeCell ref="B22:C22"/>
    <mergeCell ref="D22:O22"/>
    <mergeCell ref="B2:O2"/>
    <mergeCell ref="J6:J9"/>
    <mergeCell ref="K6:K9"/>
    <mergeCell ref="L6:L9"/>
    <mergeCell ref="B20:L20"/>
    <mergeCell ref="B3:D3"/>
    <mergeCell ref="E3:O3"/>
    <mergeCell ref="B4:D4"/>
    <mergeCell ref="E4:O4"/>
    <mergeCell ref="B5:O5"/>
    <mergeCell ref="B6:B9"/>
    <mergeCell ref="D6:D9"/>
    <mergeCell ref="E6:E9"/>
    <mergeCell ref="F6:F9"/>
    <mergeCell ref="B19:I19"/>
    <mergeCell ref="M6:M9"/>
  </mergeCells>
  <pageMargins left="0.25" right="0.25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18"/>
  <sheetViews>
    <sheetView tabSelected="1" workbookViewId="0">
      <selection activeCell="Z17" sqref="Z17"/>
    </sheetView>
  </sheetViews>
  <sheetFormatPr defaultRowHeight="12.75" x14ac:dyDescent="0.25"/>
  <cols>
    <col min="1" max="1" width="7" style="3" customWidth="1"/>
    <col min="2" max="2" width="10.7109375" style="4" customWidth="1"/>
    <col min="3" max="3" width="18.42578125" style="4" customWidth="1"/>
    <col min="4" max="4" width="52.7109375" style="3" customWidth="1"/>
    <col min="5" max="5" width="19.140625" style="3" customWidth="1"/>
    <col min="6" max="6" width="7.42578125" style="3" customWidth="1"/>
    <col min="7" max="7" width="10.28515625" style="5" bestFit="1" customWidth="1"/>
    <col min="8" max="8" width="10.85546875" style="5" customWidth="1"/>
    <col min="9" max="9" width="12.28515625" style="6" customWidth="1"/>
    <col min="10" max="10" width="8.85546875" style="6" hidden="1" customWidth="1"/>
    <col min="11" max="11" width="12.140625" style="5" hidden="1" customWidth="1"/>
    <col min="12" max="15" width="6.28515625" style="6" hidden="1" customWidth="1"/>
    <col min="16" max="27" width="4.28515625" style="4" customWidth="1"/>
    <col min="28" max="31" width="11.140625" style="4" customWidth="1"/>
    <col min="32" max="32" width="6.85546875" style="4" customWidth="1"/>
    <col min="33" max="33" width="6" style="4" customWidth="1"/>
    <col min="34" max="256" width="9.140625" style="3"/>
    <col min="257" max="257" width="5.85546875" style="3" customWidth="1"/>
    <col min="258" max="258" width="28.7109375" style="3" customWidth="1"/>
    <col min="259" max="259" width="56.28515625" style="3" customWidth="1"/>
    <col min="260" max="260" width="14.28515625" style="3" customWidth="1"/>
    <col min="261" max="262" width="9.140625" style="3"/>
    <col min="263" max="263" width="12.28515625" style="3" customWidth="1"/>
    <col min="264" max="264" width="12.7109375" style="3" bestFit="1" customWidth="1"/>
    <col min="265" max="265" width="9.140625" style="3" customWidth="1"/>
    <col min="266" max="266" width="14.42578125" style="3" customWidth="1"/>
    <col min="267" max="277" width="6.85546875" style="3" customWidth="1"/>
    <col min="278" max="279" width="6.7109375" style="3" customWidth="1"/>
    <col min="280" max="281" width="4.7109375" style="3" customWidth="1"/>
    <col min="282" max="283" width="5.85546875" style="3" customWidth="1"/>
    <col min="284" max="285" width="6.7109375" style="3" customWidth="1"/>
    <col min="286" max="287" width="11.5703125" style="3" customWidth="1"/>
    <col min="288" max="288" width="13.28515625" style="3" customWidth="1"/>
    <col min="289" max="289" width="11.5703125" style="3" customWidth="1"/>
    <col min="290" max="512" width="9.140625" style="3"/>
    <col min="513" max="513" width="5.85546875" style="3" customWidth="1"/>
    <col min="514" max="514" width="28.7109375" style="3" customWidth="1"/>
    <col min="515" max="515" width="56.28515625" style="3" customWidth="1"/>
    <col min="516" max="516" width="14.28515625" style="3" customWidth="1"/>
    <col min="517" max="518" width="9.140625" style="3"/>
    <col min="519" max="519" width="12.28515625" style="3" customWidth="1"/>
    <col min="520" max="520" width="12.7109375" style="3" bestFit="1" customWidth="1"/>
    <col min="521" max="521" width="9.140625" style="3" customWidth="1"/>
    <col min="522" max="522" width="14.42578125" style="3" customWidth="1"/>
    <col min="523" max="533" width="6.85546875" style="3" customWidth="1"/>
    <col min="534" max="535" width="6.7109375" style="3" customWidth="1"/>
    <col min="536" max="537" width="4.7109375" style="3" customWidth="1"/>
    <col min="538" max="539" width="5.85546875" style="3" customWidth="1"/>
    <col min="540" max="541" width="6.7109375" style="3" customWidth="1"/>
    <col min="542" max="543" width="11.5703125" style="3" customWidth="1"/>
    <col min="544" max="544" width="13.28515625" style="3" customWidth="1"/>
    <col min="545" max="545" width="11.5703125" style="3" customWidth="1"/>
    <col min="546" max="768" width="9.140625" style="3"/>
    <col min="769" max="769" width="5.85546875" style="3" customWidth="1"/>
    <col min="770" max="770" width="28.7109375" style="3" customWidth="1"/>
    <col min="771" max="771" width="56.28515625" style="3" customWidth="1"/>
    <col min="772" max="772" width="14.28515625" style="3" customWidth="1"/>
    <col min="773" max="774" width="9.140625" style="3"/>
    <col min="775" max="775" width="12.28515625" style="3" customWidth="1"/>
    <col min="776" max="776" width="12.7109375" style="3" bestFit="1" customWidth="1"/>
    <col min="777" max="777" width="9.140625" style="3" customWidth="1"/>
    <col min="778" max="778" width="14.42578125" style="3" customWidth="1"/>
    <col min="779" max="789" width="6.85546875" style="3" customWidth="1"/>
    <col min="790" max="791" width="6.7109375" style="3" customWidth="1"/>
    <col min="792" max="793" width="4.7109375" style="3" customWidth="1"/>
    <col min="794" max="795" width="5.85546875" style="3" customWidth="1"/>
    <col min="796" max="797" width="6.7109375" style="3" customWidth="1"/>
    <col min="798" max="799" width="11.5703125" style="3" customWidth="1"/>
    <col min="800" max="800" width="13.28515625" style="3" customWidth="1"/>
    <col min="801" max="801" width="11.5703125" style="3" customWidth="1"/>
    <col min="802" max="1024" width="9.140625" style="3"/>
    <col min="1025" max="1025" width="5.85546875" style="3" customWidth="1"/>
    <col min="1026" max="1026" width="28.7109375" style="3" customWidth="1"/>
    <col min="1027" max="1027" width="56.28515625" style="3" customWidth="1"/>
    <col min="1028" max="1028" width="14.28515625" style="3" customWidth="1"/>
    <col min="1029" max="1030" width="9.140625" style="3"/>
    <col min="1031" max="1031" width="12.28515625" style="3" customWidth="1"/>
    <col min="1032" max="1032" width="12.7109375" style="3" bestFit="1" customWidth="1"/>
    <col min="1033" max="1033" width="9.140625" style="3" customWidth="1"/>
    <col min="1034" max="1034" width="14.42578125" style="3" customWidth="1"/>
    <col min="1035" max="1045" width="6.85546875" style="3" customWidth="1"/>
    <col min="1046" max="1047" width="6.7109375" style="3" customWidth="1"/>
    <col min="1048" max="1049" width="4.7109375" style="3" customWidth="1"/>
    <col min="1050" max="1051" width="5.85546875" style="3" customWidth="1"/>
    <col min="1052" max="1053" width="6.7109375" style="3" customWidth="1"/>
    <col min="1054" max="1055" width="11.5703125" style="3" customWidth="1"/>
    <col min="1056" max="1056" width="13.28515625" style="3" customWidth="1"/>
    <col min="1057" max="1057" width="11.5703125" style="3" customWidth="1"/>
    <col min="1058" max="1280" width="9.140625" style="3"/>
    <col min="1281" max="1281" width="5.85546875" style="3" customWidth="1"/>
    <col min="1282" max="1282" width="28.7109375" style="3" customWidth="1"/>
    <col min="1283" max="1283" width="56.28515625" style="3" customWidth="1"/>
    <col min="1284" max="1284" width="14.28515625" style="3" customWidth="1"/>
    <col min="1285" max="1286" width="9.140625" style="3"/>
    <col min="1287" max="1287" width="12.28515625" style="3" customWidth="1"/>
    <col min="1288" max="1288" width="12.7109375" style="3" bestFit="1" customWidth="1"/>
    <col min="1289" max="1289" width="9.140625" style="3" customWidth="1"/>
    <col min="1290" max="1290" width="14.42578125" style="3" customWidth="1"/>
    <col min="1291" max="1301" width="6.85546875" style="3" customWidth="1"/>
    <col min="1302" max="1303" width="6.7109375" style="3" customWidth="1"/>
    <col min="1304" max="1305" width="4.7109375" style="3" customWidth="1"/>
    <col min="1306" max="1307" width="5.85546875" style="3" customWidth="1"/>
    <col min="1308" max="1309" width="6.7109375" style="3" customWidth="1"/>
    <col min="1310" max="1311" width="11.5703125" style="3" customWidth="1"/>
    <col min="1312" max="1312" width="13.28515625" style="3" customWidth="1"/>
    <col min="1313" max="1313" width="11.5703125" style="3" customWidth="1"/>
    <col min="1314" max="1536" width="9.140625" style="3"/>
    <col min="1537" max="1537" width="5.85546875" style="3" customWidth="1"/>
    <col min="1538" max="1538" width="28.7109375" style="3" customWidth="1"/>
    <col min="1539" max="1539" width="56.28515625" style="3" customWidth="1"/>
    <col min="1540" max="1540" width="14.28515625" style="3" customWidth="1"/>
    <col min="1541" max="1542" width="9.140625" style="3"/>
    <col min="1543" max="1543" width="12.28515625" style="3" customWidth="1"/>
    <col min="1544" max="1544" width="12.7109375" style="3" bestFit="1" customWidth="1"/>
    <col min="1545" max="1545" width="9.140625" style="3" customWidth="1"/>
    <col min="1546" max="1546" width="14.42578125" style="3" customWidth="1"/>
    <col min="1547" max="1557" width="6.85546875" style="3" customWidth="1"/>
    <col min="1558" max="1559" width="6.7109375" style="3" customWidth="1"/>
    <col min="1560" max="1561" width="4.7109375" style="3" customWidth="1"/>
    <col min="1562" max="1563" width="5.85546875" style="3" customWidth="1"/>
    <col min="1564" max="1565" width="6.7109375" style="3" customWidth="1"/>
    <col min="1566" max="1567" width="11.5703125" style="3" customWidth="1"/>
    <col min="1568" max="1568" width="13.28515625" style="3" customWidth="1"/>
    <col min="1569" max="1569" width="11.5703125" style="3" customWidth="1"/>
    <col min="1570" max="1792" width="9.140625" style="3"/>
    <col min="1793" max="1793" width="5.85546875" style="3" customWidth="1"/>
    <col min="1794" max="1794" width="28.7109375" style="3" customWidth="1"/>
    <col min="1795" max="1795" width="56.28515625" style="3" customWidth="1"/>
    <col min="1796" max="1796" width="14.28515625" style="3" customWidth="1"/>
    <col min="1797" max="1798" width="9.140625" style="3"/>
    <col min="1799" max="1799" width="12.28515625" style="3" customWidth="1"/>
    <col min="1800" max="1800" width="12.7109375" style="3" bestFit="1" customWidth="1"/>
    <col min="1801" max="1801" width="9.140625" style="3" customWidth="1"/>
    <col min="1802" max="1802" width="14.42578125" style="3" customWidth="1"/>
    <col min="1803" max="1813" width="6.85546875" style="3" customWidth="1"/>
    <col min="1814" max="1815" width="6.7109375" style="3" customWidth="1"/>
    <col min="1816" max="1817" width="4.7109375" style="3" customWidth="1"/>
    <col min="1818" max="1819" width="5.85546875" style="3" customWidth="1"/>
    <col min="1820" max="1821" width="6.7109375" style="3" customWidth="1"/>
    <col min="1822" max="1823" width="11.5703125" style="3" customWidth="1"/>
    <col min="1824" max="1824" width="13.28515625" style="3" customWidth="1"/>
    <col min="1825" max="1825" width="11.5703125" style="3" customWidth="1"/>
    <col min="1826" max="2048" width="9.140625" style="3"/>
    <col min="2049" max="2049" width="5.85546875" style="3" customWidth="1"/>
    <col min="2050" max="2050" width="28.7109375" style="3" customWidth="1"/>
    <col min="2051" max="2051" width="56.28515625" style="3" customWidth="1"/>
    <col min="2052" max="2052" width="14.28515625" style="3" customWidth="1"/>
    <col min="2053" max="2054" width="9.140625" style="3"/>
    <col min="2055" max="2055" width="12.28515625" style="3" customWidth="1"/>
    <col min="2056" max="2056" width="12.7109375" style="3" bestFit="1" customWidth="1"/>
    <col min="2057" max="2057" width="9.140625" style="3" customWidth="1"/>
    <col min="2058" max="2058" width="14.42578125" style="3" customWidth="1"/>
    <col min="2059" max="2069" width="6.85546875" style="3" customWidth="1"/>
    <col min="2070" max="2071" width="6.7109375" style="3" customWidth="1"/>
    <col min="2072" max="2073" width="4.7109375" style="3" customWidth="1"/>
    <col min="2074" max="2075" width="5.85546875" style="3" customWidth="1"/>
    <col min="2076" max="2077" width="6.7109375" style="3" customWidth="1"/>
    <col min="2078" max="2079" width="11.5703125" style="3" customWidth="1"/>
    <col min="2080" max="2080" width="13.28515625" style="3" customWidth="1"/>
    <col min="2081" max="2081" width="11.5703125" style="3" customWidth="1"/>
    <col min="2082" max="2304" width="9.140625" style="3"/>
    <col min="2305" max="2305" width="5.85546875" style="3" customWidth="1"/>
    <col min="2306" max="2306" width="28.7109375" style="3" customWidth="1"/>
    <col min="2307" max="2307" width="56.28515625" style="3" customWidth="1"/>
    <col min="2308" max="2308" width="14.28515625" style="3" customWidth="1"/>
    <col min="2309" max="2310" width="9.140625" style="3"/>
    <col min="2311" max="2311" width="12.28515625" style="3" customWidth="1"/>
    <col min="2312" max="2312" width="12.7109375" style="3" bestFit="1" customWidth="1"/>
    <col min="2313" max="2313" width="9.140625" style="3" customWidth="1"/>
    <col min="2314" max="2314" width="14.42578125" style="3" customWidth="1"/>
    <col min="2315" max="2325" width="6.85546875" style="3" customWidth="1"/>
    <col min="2326" max="2327" width="6.7109375" style="3" customWidth="1"/>
    <col min="2328" max="2329" width="4.7109375" style="3" customWidth="1"/>
    <col min="2330" max="2331" width="5.85546875" style="3" customWidth="1"/>
    <col min="2332" max="2333" width="6.7109375" style="3" customWidth="1"/>
    <col min="2334" max="2335" width="11.5703125" style="3" customWidth="1"/>
    <col min="2336" max="2336" width="13.28515625" style="3" customWidth="1"/>
    <col min="2337" max="2337" width="11.5703125" style="3" customWidth="1"/>
    <col min="2338" max="2560" width="9.140625" style="3"/>
    <col min="2561" max="2561" width="5.85546875" style="3" customWidth="1"/>
    <col min="2562" max="2562" width="28.7109375" style="3" customWidth="1"/>
    <col min="2563" max="2563" width="56.28515625" style="3" customWidth="1"/>
    <col min="2564" max="2564" width="14.28515625" style="3" customWidth="1"/>
    <col min="2565" max="2566" width="9.140625" style="3"/>
    <col min="2567" max="2567" width="12.28515625" style="3" customWidth="1"/>
    <col min="2568" max="2568" width="12.7109375" style="3" bestFit="1" customWidth="1"/>
    <col min="2569" max="2569" width="9.140625" style="3" customWidth="1"/>
    <col min="2570" max="2570" width="14.42578125" style="3" customWidth="1"/>
    <col min="2571" max="2581" width="6.85546875" style="3" customWidth="1"/>
    <col min="2582" max="2583" width="6.7109375" style="3" customWidth="1"/>
    <col min="2584" max="2585" width="4.7109375" style="3" customWidth="1"/>
    <col min="2586" max="2587" width="5.85546875" style="3" customWidth="1"/>
    <col min="2588" max="2589" width="6.7109375" style="3" customWidth="1"/>
    <col min="2590" max="2591" width="11.5703125" style="3" customWidth="1"/>
    <col min="2592" max="2592" width="13.28515625" style="3" customWidth="1"/>
    <col min="2593" max="2593" width="11.5703125" style="3" customWidth="1"/>
    <col min="2594" max="2816" width="9.140625" style="3"/>
    <col min="2817" max="2817" width="5.85546875" style="3" customWidth="1"/>
    <col min="2818" max="2818" width="28.7109375" style="3" customWidth="1"/>
    <col min="2819" max="2819" width="56.28515625" style="3" customWidth="1"/>
    <col min="2820" max="2820" width="14.28515625" style="3" customWidth="1"/>
    <col min="2821" max="2822" width="9.140625" style="3"/>
    <col min="2823" max="2823" width="12.28515625" style="3" customWidth="1"/>
    <col min="2824" max="2824" width="12.7109375" style="3" bestFit="1" customWidth="1"/>
    <col min="2825" max="2825" width="9.140625" style="3" customWidth="1"/>
    <col min="2826" max="2826" width="14.42578125" style="3" customWidth="1"/>
    <col min="2827" max="2837" width="6.85546875" style="3" customWidth="1"/>
    <col min="2838" max="2839" width="6.7109375" style="3" customWidth="1"/>
    <col min="2840" max="2841" width="4.7109375" style="3" customWidth="1"/>
    <col min="2842" max="2843" width="5.85546875" style="3" customWidth="1"/>
    <col min="2844" max="2845" width="6.7109375" style="3" customWidth="1"/>
    <col min="2846" max="2847" width="11.5703125" style="3" customWidth="1"/>
    <col min="2848" max="2848" width="13.28515625" style="3" customWidth="1"/>
    <col min="2849" max="2849" width="11.5703125" style="3" customWidth="1"/>
    <col min="2850" max="3072" width="9.140625" style="3"/>
    <col min="3073" max="3073" width="5.85546875" style="3" customWidth="1"/>
    <col min="3074" max="3074" width="28.7109375" style="3" customWidth="1"/>
    <col min="3075" max="3075" width="56.28515625" style="3" customWidth="1"/>
    <col min="3076" max="3076" width="14.28515625" style="3" customWidth="1"/>
    <col min="3077" max="3078" width="9.140625" style="3"/>
    <col min="3079" max="3079" width="12.28515625" style="3" customWidth="1"/>
    <col min="3080" max="3080" width="12.7109375" style="3" bestFit="1" customWidth="1"/>
    <col min="3081" max="3081" width="9.140625" style="3" customWidth="1"/>
    <col min="3082" max="3082" width="14.42578125" style="3" customWidth="1"/>
    <col min="3083" max="3093" width="6.85546875" style="3" customWidth="1"/>
    <col min="3094" max="3095" width="6.7109375" style="3" customWidth="1"/>
    <col min="3096" max="3097" width="4.7109375" style="3" customWidth="1"/>
    <col min="3098" max="3099" width="5.85546875" style="3" customWidth="1"/>
    <col min="3100" max="3101" width="6.7109375" style="3" customWidth="1"/>
    <col min="3102" max="3103" width="11.5703125" style="3" customWidth="1"/>
    <col min="3104" max="3104" width="13.28515625" style="3" customWidth="1"/>
    <col min="3105" max="3105" width="11.5703125" style="3" customWidth="1"/>
    <col min="3106" max="3328" width="9.140625" style="3"/>
    <col min="3329" max="3329" width="5.85546875" style="3" customWidth="1"/>
    <col min="3330" max="3330" width="28.7109375" style="3" customWidth="1"/>
    <col min="3331" max="3331" width="56.28515625" style="3" customWidth="1"/>
    <col min="3332" max="3332" width="14.28515625" style="3" customWidth="1"/>
    <col min="3333" max="3334" width="9.140625" style="3"/>
    <col min="3335" max="3335" width="12.28515625" style="3" customWidth="1"/>
    <col min="3336" max="3336" width="12.7109375" style="3" bestFit="1" customWidth="1"/>
    <col min="3337" max="3337" width="9.140625" style="3" customWidth="1"/>
    <col min="3338" max="3338" width="14.42578125" style="3" customWidth="1"/>
    <col min="3339" max="3349" width="6.85546875" style="3" customWidth="1"/>
    <col min="3350" max="3351" width="6.7109375" style="3" customWidth="1"/>
    <col min="3352" max="3353" width="4.7109375" style="3" customWidth="1"/>
    <col min="3354" max="3355" width="5.85546875" style="3" customWidth="1"/>
    <col min="3356" max="3357" width="6.7109375" style="3" customWidth="1"/>
    <col min="3358" max="3359" width="11.5703125" style="3" customWidth="1"/>
    <col min="3360" max="3360" width="13.28515625" style="3" customWidth="1"/>
    <col min="3361" max="3361" width="11.5703125" style="3" customWidth="1"/>
    <col min="3362" max="3584" width="9.140625" style="3"/>
    <col min="3585" max="3585" width="5.85546875" style="3" customWidth="1"/>
    <col min="3586" max="3586" width="28.7109375" style="3" customWidth="1"/>
    <col min="3587" max="3587" width="56.28515625" style="3" customWidth="1"/>
    <col min="3588" max="3588" width="14.28515625" style="3" customWidth="1"/>
    <col min="3589" max="3590" width="9.140625" style="3"/>
    <col min="3591" max="3591" width="12.28515625" style="3" customWidth="1"/>
    <col min="3592" max="3592" width="12.7109375" style="3" bestFit="1" customWidth="1"/>
    <col min="3593" max="3593" width="9.140625" style="3" customWidth="1"/>
    <col min="3594" max="3594" width="14.42578125" style="3" customWidth="1"/>
    <col min="3595" max="3605" width="6.85546875" style="3" customWidth="1"/>
    <col min="3606" max="3607" width="6.7109375" style="3" customWidth="1"/>
    <col min="3608" max="3609" width="4.7109375" style="3" customWidth="1"/>
    <col min="3610" max="3611" width="5.85546875" style="3" customWidth="1"/>
    <col min="3612" max="3613" width="6.7109375" style="3" customWidth="1"/>
    <col min="3614" max="3615" width="11.5703125" style="3" customWidth="1"/>
    <col min="3616" max="3616" width="13.28515625" style="3" customWidth="1"/>
    <col min="3617" max="3617" width="11.5703125" style="3" customWidth="1"/>
    <col min="3618" max="3840" width="9.140625" style="3"/>
    <col min="3841" max="3841" width="5.85546875" style="3" customWidth="1"/>
    <col min="3842" max="3842" width="28.7109375" style="3" customWidth="1"/>
    <col min="3843" max="3843" width="56.28515625" style="3" customWidth="1"/>
    <col min="3844" max="3844" width="14.28515625" style="3" customWidth="1"/>
    <col min="3845" max="3846" width="9.140625" style="3"/>
    <col min="3847" max="3847" width="12.28515625" style="3" customWidth="1"/>
    <col min="3848" max="3848" width="12.7109375" style="3" bestFit="1" customWidth="1"/>
    <col min="3849" max="3849" width="9.140625" style="3" customWidth="1"/>
    <col min="3850" max="3850" width="14.42578125" style="3" customWidth="1"/>
    <col min="3851" max="3861" width="6.85546875" style="3" customWidth="1"/>
    <col min="3862" max="3863" width="6.7109375" style="3" customWidth="1"/>
    <col min="3864" max="3865" width="4.7109375" style="3" customWidth="1"/>
    <col min="3866" max="3867" width="5.85546875" style="3" customWidth="1"/>
    <col min="3868" max="3869" width="6.7109375" style="3" customWidth="1"/>
    <col min="3870" max="3871" width="11.5703125" style="3" customWidth="1"/>
    <col min="3872" max="3872" width="13.28515625" style="3" customWidth="1"/>
    <col min="3873" max="3873" width="11.5703125" style="3" customWidth="1"/>
    <col min="3874" max="4096" width="9.140625" style="3"/>
    <col min="4097" max="4097" width="5.85546875" style="3" customWidth="1"/>
    <col min="4098" max="4098" width="28.7109375" style="3" customWidth="1"/>
    <col min="4099" max="4099" width="56.28515625" style="3" customWidth="1"/>
    <col min="4100" max="4100" width="14.28515625" style="3" customWidth="1"/>
    <col min="4101" max="4102" width="9.140625" style="3"/>
    <col min="4103" max="4103" width="12.28515625" style="3" customWidth="1"/>
    <col min="4104" max="4104" width="12.7109375" style="3" bestFit="1" customWidth="1"/>
    <col min="4105" max="4105" width="9.140625" style="3" customWidth="1"/>
    <col min="4106" max="4106" width="14.42578125" style="3" customWidth="1"/>
    <col min="4107" max="4117" width="6.85546875" style="3" customWidth="1"/>
    <col min="4118" max="4119" width="6.7109375" style="3" customWidth="1"/>
    <col min="4120" max="4121" width="4.7109375" style="3" customWidth="1"/>
    <col min="4122" max="4123" width="5.85546875" style="3" customWidth="1"/>
    <col min="4124" max="4125" width="6.7109375" style="3" customWidth="1"/>
    <col min="4126" max="4127" width="11.5703125" style="3" customWidth="1"/>
    <col min="4128" max="4128" width="13.28515625" style="3" customWidth="1"/>
    <col min="4129" max="4129" width="11.5703125" style="3" customWidth="1"/>
    <col min="4130" max="4352" width="9.140625" style="3"/>
    <col min="4353" max="4353" width="5.85546875" style="3" customWidth="1"/>
    <col min="4354" max="4354" width="28.7109375" style="3" customWidth="1"/>
    <col min="4355" max="4355" width="56.28515625" style="3" customWidth="1"/>
    <col min="4356" max="4356" width="14.28515625" style="3" customWidth="1"/>
    <col min="4357" max="4358" width="9.140625" style="3"/>
    <col min="4359" max="4359" width="12.28515625" style="3" customWidth="1"/>
    <col min="4360" max="4360" width="12.7109375" style="3" bestFit="1" customWidth="1"/>
    <col min="4361" max="4361" width="9.140625" style="3" customWidth="1"/>
    <col min="4362" max="4362" width="14.42578125" style="3" customWidth="1"/>
    <col min="4363" max="4373" width="6.85546875" style="3" customWidth="1"/>
    <col min="4374" max="4375" width="6.7109375" style="3" customWidth="1"/>
    <col min="4376" max="4377" width="4.7109375" style="3" customWidth="1"/>
    <col min="4378" max="4379" width="5.85546875" style="3" customWidth="1"/>
    <col min="4380" max="4381" width="6.7109375" style="3" customWidth="1"/>
    <col min="4382" max="4383" width="11.5703125" style="3" customWidth="1"/>
    <col min="4384" max="4384" width="13.28515625" style="3" customWidth="1"/>
    <col min="4385" max="4385" width="11.5703125" style="3" customWidth="1"/>
    <col min="4386" max="4608" width="9.140625" style="3"/>
    <col min="4609" max="4609" width="5.85546875" style="3" customWidth="1"/>
    <col min="4610" max="4610" width="28.7109375" style="3" customWidth="1"/>
    <col min="4611" max="4611" width="56.28515625" style="3" customWidth="1"/>
    <col min="4612" max="4612" width="14.28515625" style="3" customWidth="1"/>
    <col min="4613" max="4614" width="9.140625" style="3"/>
    <col min="4615" max="4615" width="12.28515625" style="3" customWidth="1"/>
    <col min="4616" max="4616" width="12.7109375" style="3" bestFit="1" customWidth="1"/>
    <col min="4617" max="4617" width="9.140625" style="3" customWidth="1"/>
    <col min="4618" max="4618" width="14.42578125" style="3" customWidth="1"/>
    <col min="4619" max="4629" width="6.85546875" style="3" customWidth="1"/>
    <col min="4630" max="4631" width="6.7109375" style="3" customWidth="1"/>
    <col min="4632" max="4633" width="4.7109375" style="3" customWidth="1"/>
    <col min="4634" max="4635" width="5.85546875" style="3" customWidth="1"/>
    <col min="4636" max="4637" width="6.7109375" style="3" customWidth="1"/>
    <col min="4638" max="4639" width="11.5703125" style="3" customWidth="1"/>
    <col min="4640" max="4640" width="13.28515625" style="3" customWidth="1"/>
    <col min="4641" max="4641" width="11.5703125" style="3" customWidth="1"/>
    <col min="4642" max="4864" width="9.140625" style="3"/>
    <col min="4865" max="4865" width="5.85546875" style="3" customWidth="1"/>
    <col min="4866" max="4866" width="28.7109375" style="3" customWidth="1"/>
    <col min="4867" max="4867" width="56.28515625" style="3" customWidth="1"/>
    <col min="4868" max="4868" width="14.28515625" style="3" customWidth="1"/>
    <col min="4869" max="4870" width="9.140625" style="3"/>
    <col min="4871" max="4871" width="12.28515625" style="3" customWidth="1"/>
    <col min="4872" max="4872" width="12.7109375" style="3" bestFit="1" customWidth="1"/>
    <col min="4873" max="4873" width="9.140625" style="3" customWidth="1"/>
    <col min="4874" max="4874" width="14.42578125" style="3" customWidth="1"/>
    <col min="4875" max="4885" width="6.85546875" style="3" customWidth="1"/>
    <col min="4886" max="4887" width="6.7109375" style="3" customWidth="1"/>
    <col min="4888" max="4889" width="4.7109375" style="3" customWidth="1"/>
    <col min="4890" max="4891" width="5.85546875" style="3" customWidth="1"/>
    <col min="4892" max="4893" width="6.7109375" style="3" customWidth="1"/>
    <col min="4894" max="4895" width="11.5703125" style="3" customWidth="1"/>
    <col min="4896" max="4896" width="13.28515625" style="3" customWidth="1"/>
    <col min="4897" max="4897" width="11.5703125" style="3" customWidth="1"/>
    <col min="4898" max="5120" width="9.140625" style="3"/>
    <col min="5121" max="5121" width="5.85546875" style="3" customWidth="1"/>
    <col min="5122" max="5122" width="28.7109375" style="3" customWidth="1"/>
    <col min="5123" max="5123" width="56.28515625" style="3" customWidth="1"/>
    <col min="5124" max="5124" width="14.28515625" style="3" customWidth="1"/>
    <col min="5125" max="5126" width="9.140625" style="3"/>
    <col min="5127" max="5127" width="12.28515625" style="3" customWidth="1"/>
    <col min="5128" max="5128" width="12.7109375" style="3" bestFit="1" customWidth="1"/>
    <col min="5129" max="5129" width="9.140625" style="3" customWidth="1"/>
    <col min="5130" max="5130" width="14.42578125" style="3" customWidth="1"/>
    <col min="5131" max="5141" width="6.85546875" style="3" customWidth="1"/>
    <col min="5142" max="5143" width="6.7109375" style="3" customWidth="1"/>
    <col min="5144" max="5145" width="4.7109375" style="3" customWidth="1"/>
    <col min="5146" max="5147" width="5.85546875" style="3" customWidth="1"/>
    <col min="5148" max="5149" width="6.7109375" style="3" customWidth="1"/>
    <col min="5150" max="5151" width="11.5703125" style="3" customWidth="1"/>
    <col min="5152" max="5152" width="13.28515625" style="3" customWidth="1"/>
    <col min="5153" max="5153" width="11.5703125" style="3" customWidth="1"/>
    <col min="5154" max="5376" width="9.140625" style="3"/>
    <col min="5377" max="5377" width="5.85546875" style="3" customWidth="1"/>
    <col min="5378" max="5378" width="28.7109375" style="3" customWidth="1"/>
    <col min="5379" max="5379" width="56.28515625" style="3" customWidth="1"/>
    <col min="5380" max="5380" width="14.28515625" style="3" customWidth="1"/>
    <col min="5381" max="5382" width="9.140625" style="3"/>
    <col min="5383" max="5383" width="12.28515625" style="3" customWidth="1"/>
    <col min="5384" max="5384" width="12.7109375" style="3" bestFit="1" customWidth="1"/>
    <col min="5385" max="5385" width="9.140625" style="3" customWidth="1"/>
    <col min="5386" max="5386" width="14.42578125" style="3" customWidth="1"/>
    <col min="5387" max="5397" width="6.85546875" style="3" customWidth="1"/>
    <col min="5398" max="5399" width="6.7109375" style="3" customWidth="1"/>
    <col min="5400" max="5401" width="4.7109375" style="3" customWidth="1"/>
    <col min="5402" max="5403" width="5.85546875" style="3" customWidth="1"/>
    <col min="5404" max="5405" width="6.7109375" style="3" customWidth="1"/>
    <col min="5406" max="5407" width="11.5703125" style="3" customWidth="1"/>
    <col min="5408" max="5408" width="13.28515625" style="3" customWidth="1"/>
    <col min="5409" max="5409" width="11.5703125" style="3" customWidth="1"/>
    <col min="5410" max="5632" width="9.140625" style="3"/>
    <col min="5633" max="5633" width="5.85546875" style="3" customWidth="1"/>
    <col min="5634" max="5634" width="28.7109375" style="3" customWidth="1"/>
    <col min="5635" max="5635" width="56.28515625" style="3" customWidth="1"/>
    <col min="5636" max="5636" width="14.28515625" style="3" customWidth="1"/>
    <col min="5637" max="5638" width="9.140625" style="3"/>
    <col min="5639" max="5639" width="12.28515625" style="3" customWidth="1"/>
    <col min="5640" max="5640" width="12.7109375" style="3" bestFit="1" customWidth="1"/>
    <col min="5641" max="5641" width="9.140625" style="3" customWidth="1"/>
    <col min="5642" max="5642" width="14.42578125" style="3" customWidth="1"/>
    <col min="5643" max="5653" width="6.85546875" style="3" customWidth="1"/>
    <col min="5654" max="5655" width="6.7109375" style="3" customWidth="1"/>
    <col min="5656" max="5657" width="4.7109375" style="3" customWidth="1"/>
    <col min="5658" max="5659" width="5.85546875" style="3" customWidth="1"/>
    <col min="5660" max="5661" width="6.7109375" style="3" customWidth="1"/>
    <col min="5662" max="5663" width="11.5703125" style="3" customWidth="1"/>
    <col min="5664" max="5664" width="13.28515625" style="3" customWidth="1"/>
    <col min="5665" max="5665" width="11.5703125" style="3" customWidth="1"/>
    <col min="5666" max="5888" width="9.140625" style="3"/>
    <col min="5889" max="5889" width="5.85546875" style="3" customWidth="1"/>
    <col min="5890" max="5890" width="28.7109375" style="3" customWidth="1"/>
    <col min="5891" max="5891" width="56.28515625" style="3" customWidth="1"/>
    <col min="5892" max="5892" width="14.28515625" style="3" customWidth="1"/>
    <col min="5893" max="5894" width="9.140625" style="3"/>
    <col min="5895" max="5895" width="12.28515625" style="3" customWidth="1"/>
    <col min="5896" max="5896" width="12.7109375" style="3" bestFit="1" customWidth="1"/>
    <col min="5897" max="5897" width="9.140625" style="3" customWidth="1"/>
    <col min="5898" max="5898" width="14.42578125" style="3" customWidth="1"/>
    <col min="5899" max="5909" width="6.85546875" style="3" customWidth="1"/>
    <col min="5910" max="5911" width="6.7109375" style="3" customWidth="1"/>
    <col min="5912" max="5913" width="4.7109375" style="3" customWidth="1"/>
    <col min="5914" max="5915" width="5.85546875" style="3" customWidth="1"/>
    <col min="5916" max="5917" width="6.7109375" style="3" customWidth="1"/>
    <col min="5918" max="5919" width="11.5703125" style="3" customWidth="1"/>
    <col min="5920" max="5920" width="13.28515625" style="3" customWidth="1"/>
    <col min="5921" max="5921" width="11.5703125" style="3" customWidth="1"/>
    <col min="5922" max="6144" width="9.140625" style="3"/>
    <col min="6145" max="6145" width="5.85546875" style="3" customWidth="1"/>
    <col min="6146" max="6146" width="28.7109375" style="3" customWidth="1"/>
    <col min="6147" max="6147" width="56.28515625" style="3" customWidth="1"/>
    <col min="6148" max="6148" width="14.28515625" style="3" customWidth="1"/>
    <col min="6149" max="6150" width="9.140625" style="3"/>
    <col min="6151" max="6151" width="12.28515625" style="3" customWidth="1"/>
    <col min="6152" max="6152" width="12.7109375" style="3" bestFit="1" customWidth="1"/>
    <col min="6153" max="6153" width="9.140625" style="3" customWidth="1"/>
    <col min="6154" max="6154" width="14.42578125" style="3" customWidth="1"/>
    <col min="6155" max="6165" width="6.85546875" style="3" customWidth="1"/>
    <col min="6166" max="6167" width="6.7109375" style="3" customWidth="1"/>
    <col min="6168" max="6169" width="4.7109375" style="3" customWidth="1"/>
    <col min="6170" max="6171" width="5.85546875" style="3" customWidth="1"/>
    <col min="6172" max="6173" width="6.7109375" style="3" customWidth="1"/>
    <col min="6174" max="6175" width="11.5703125" style="3" customWidth="1"/>
    <col min="6176" max="6176" width="13.28515625" style="3" customWidth="1"/>
    <col min="6177" max="6177" width="11.5703125" style="3" customWidth="1"/>
    <col min="6178" max="6400" width="9.140625" style="3"/>
    <col min="6401" max="6401" width="5.85546875" style="3" customWidth="1"/>
    <col min="6402" max="6402" width="28.7109375" style="3" customWidth="1"/>
    <col min="6403" max="6403" width="56.28515625" style="3" customWidth="1"/>
    <col min="6404" max="6404" width="14.28515625" style="3" customWidth="1"/>
    <col min="6405" max="6406" width="9.140625" style="3"/>
    <col min="6407" max="6407" width="12.28515625" style="3" customWidth="1"/>
    <col min="6408" max="6408" width="12.7109375" style="3" bestFit="1" customWidth="1"/>
    <col min="6409" max="6409" width="9.140625" style="3" customWidth="1"/>
    <col min="6410" max="6410" width="14.42578125" style="3" customWidth="1"/>
    <col min="6411" max="6421" width="6.85546875" style="3" customWidth="1"/>
    <col min="6422" max="6423" width="6.7109375" style="3" customWidth="1"/>
    <col min="6424" max="6425" width="4.7109375" style="3" customWidth="1"/>
    <col min="6426" max="6427" width="5.85546875" style="3" customWidth="1"/>
    <col min="6428" max="6429" width="6.7109375" style="3" customWidth="1"/>
    <col min="6430" max="6431" width="11.5703125" style="3" customWidth="1"/>
    <col min="6432" max="6432" width="13.28515625" style="3" customWidth="1"/>
    <col min="6433" max="6433" width="11.5703125" style="3" customWidth="1"/>
    <col min="6434" max="6656" width="9.140625" style="3"/>
    <col min="6657" max="6657" width="5.85546875" style="3" customWidth="1"/>
    <col min="6658" max="6658" width="28.7109375" style="3" customWidth="1"/>
    <col min="6659" max="6659" width="56.28515625" style="3" customWidth="1"/>
    <col min="6660" max="6660" width="14.28515625" style="3" customWidth="1"/>
    <col min="6661" max="6662" width="9.140625" style="3"/>
    <col min="6663" max="6663" width="12.28515625" style="3" customWidth="1"/>
    <col min="6664" max="6664" width="12.7109375" style="3" bestFit="1" customWidth="1"/>
    <col min="6665" max="6665" width="9.140625" style="3" customWidth="1"/>
    <col min="6666" max="6666" width="14.42578125" style="3" customWidth="1"/>
    <col min="6667" max="6677" width="6.85546875" style="3" customWidth="1"/>
    <col min="6678" max="6679" width="6.7109375" style="3" customWidth="1"/>
    <col min="6680" max="6681" width="4.7109375" style="3" customWidth="1"/>
    <col min="6682" max="6683" width="5.85546875" style="3" customWidth="1"/>
    <col min="6684" max="6685" width="6.7109375" style="3" customWidth="1"/>
    <col min="6686" max="6687" width="11.5703125" style="3" customWidth="1"/>
    <col min="6688" max="6688" width="13.28515625" style="3" customWidth="1"/>
    <col min="6689" max="6689" width="11.5703125" style="3" customWidth="1"/>
    <col min="6690" max="6912" width="9.140625" style="3"/>
    <col min="6913" max="6913" width="5.85546875" style="3" customWidth="1"/>
    <col min="6914" max="6914" width="28.7109375" style="3" customWidth="1"/>
    <col min="6915" max="6915" width="56.28515625" style="3" customWidth="1"/>
    <col min="6916" max="6916" width="14.28515625" style="3" customWidth="1"/>
    <col min="6917" max="6918" width="9.140625" style="3"/>
    <col min="6919" max="6919" width="12.28515625" style="3" customWidth="1"/>
    <col min="6920" max="6920" width="12.7109375" style="3" bestFit="1" customWidth="1"/>
    <col min="6921" max="6921" width="9.140625" style="3" customWidth="1"/>
    <col min="6922" max="6922" width="14.42578125" style="3" customWidth="1"/>
    <col min="6923" max="6933" width="6.85546875" style="3" customWidth="1"/>
    <col min="6934" max="6935" width="6.7109375" style="3" customWidth="1"/>
    <col min="6936" max="6937" width="4.7109375" style="3" customWidth="1"/>
    <col min="6938" max="6939" width="5.85546875" style="3" customWidth="1"/>
    <col min="6940" max="6941" width="6.7109375" style="3" customWidth="1"/>
    <col min="6942" max="6943" width="11.5703125" style="3" customWidth="1"/>
    <col min="6944" max="6944" width="13.28515625" style="3" customWidth="1"/>
    <col min="6945" max="6945" width="11.5703125" style="3" customWidth="1"/>
    <col min="6946" max="7168" width="9.140625" style="3"/>
    <col min="7169" max="7169" width="5.85546875" style="3" customWidth="1"/>
    <col min="7170" max="7170" width="28.7109375" style="3" customWidth="1"/>
    <col min="7171" max="7171" width="56.28515625" style="3" customWidth="1"/>
    <col min="7172" max="7172" width="14.28515625" style="3" customWidth="1"/>
    <col min="7173" max="7174" width="9.140625" style="3"/>
    <col min="7175" max="7175" width="12.28515625" style="3" customWidth="1"/>
    <col min="7176" max="7176" width="12.7109375" style="3" bestFit="1" customWidth="1"/>
    <col min="7177" max="7177" width="9.140625" style="3" customWidth="1"/>
    <col min="7178" max="7178" width="14.42578125" style="3" customWidth="1"/>
    <col min="7179" max="7189" width="6.85546875" style="3" customWidth="1"/>
    <col min="7190" max="7191" width="6.7109375" style="3" customWidth="1"/>
    <col min="7192" max="7193" width="4.7109375" style="3" customWidth="1"/>
    <col min="7194" max="7195" width="5.85546875" style="3" customWidth="1"/>
    <col min="7196" max="7197" width="6.7109375" style="3" customWidth="1"/>
    <col min="7198" max="7199" width="11.5703125" style="3" customWidth="1"/>
    <col min="7200" max="7200" width="13.28515625" style="3" customWidth="1"/>
    <col min="7201" max="7201" width="11.5703125" style="3" customWidth="1"/>
    <col min="7202" max="7424" width="9.140625" style="3"/>
    <col min="7425" max="7425" width="5.85546875" style="3" customWidth="1"/>
    <col min="7426" max="7426" width="28.7109375" style="3" customWidth="1"/>
    <col min="7427" max="7427" width="56.28515625" style="3" customWidth="1"/>
    <col min="7428" max="7428" width="14.28515625" style="3" customWidth="1"/>
    <col min="7429" max="7430" width="9.140625" style="3"/>
    <col min="7431" max="7431" width="12.28515625" style="3" customWidth="1"/>
    <col min="7432" max="7432" width="12.7109375" style="3" bestFit="1" customWidth="1"/>
    <col min="7433" max="7433" width="9.140625" style="3" customWidth="1"/>
    <col min="7434" max="7434" width="14.42578125" style="3" customWidth="1"/>
    <col min="7435" max="7445" width="6.85546875" style="3" customWidth="1"/>
    <col min="7446" max="7447" width="6.7109375" style="3" customWidth="1"/>
    <col min="7448" max="7449" width="4.7109375" style="3" customWidth="1"/>
    <col min="7450" max="7451" width="5.85546875" style="3" customWidth="1"/>
    <col min="7452" max="7453" width="6.7109375" style="3" customWidth="1"/>
    <col min="7454" max="7455" width="11.5703125" style="3" customWidth="1"/>
    <col min="7456" max="7456" width="13.28515625" style="3" customWidth="1"/>
    <col min="7457" max="7457" width="11.5703125" style="3" customWidth="1"/>
    <col min="7458" max="7680" width="9.140625" style="3"/>
    <col min="7681" max="7681" width="5.85546875" style="3" customWidth="1"/>
    <col min="7682" max="7682" width="28.7109375" style="3" customWidth="1"/>
    <col min="7683" max="7683" width="56.28515625" style="3" customWidth="1"/>
    <col min="7684" max="7684" width="14.28515625" style="3" customWidth="1"/>
    <col min="7685" max="7686" width="9.140625" style="3"/>
    <col min="7687" max="7687" width="12.28515625" style="3" customWidth="1"/>
    <col min="7688" max="7688" width="12.7109375" style="3" bestFit="1" customWidth="1"/>
    <col min="7689" max="7689" width="9.140625" style="3" customWidth="1"/>
    <col min="7690" max="7690" width="14.42578125" style="3" customWidth="1"/>
    <col min="7691" max="7701" width="6.85546875" style="3" customWidth="1"/>
    <col min="7702" max="7703" width="6.7109375" style="3" customWidth="1"/>
    <col min="7704" max="7705" width="4.7109375" style="3" customWidth="1"/>
    <col min="7706" max="7707" width="5.85546875" style="3" customWidth="1"/>
    <col min="7708" max="7709" width="6.7109375" style="3" customWidth="1"/>
    <col min="7710" max="7711" width="11.5703125" style="3" customWidth="1"/>
    <col min="7712" max="7712" width="13.28515625" style="3" customWidth="1"/>
    <col min="7713" max="7713" width="11.5703125" style="3" customWidth="1"/>
    <col min="7714" max="7936" width="9.140625" style="3"/>
    <col min="7937" max="7937" width="5.85546875" style="3" customWidth="1"/>
    <col min="7938" max="7938" width="28.7109375" style="3" customWidth="1"/>
    <col min="7939" max="7939" width="56.28515625" style="3" customWidth="1"/>
    <col min="7940" max="7940" width="14.28515625" style="3" customWidth="1"/>
    <col min="7941" max="7942" width="9.140625" style="3"/>
    <col min="7943" max="7943" width="12.28515625" style="3" customWidth="1"/>
    <col min="7944" max="7944" width="12.7109375" style="3" bestFit="1" customWidth="1"/>
    <col min="7945" max="7945" width="9.140625" style="3" customWidth="1"/>
    <col min="7946" max="7946" width="14.42578125" style="3" customWidth="1"/>
    <col min="7947" max="7957" width="6.85546875" style="3" customWidth="1"/>
    <col min="7958" max="7959" width="6.7109375" style="3" customWidth="1"/>
    <col min="7960" max="7961" width="4.7109375" style="3" customWidth="1"/>
    <col min="7962" max="7963" width="5.85546875" style="3" customWidth="1"/>
    <col min="7964" max="7965" width="6.7109375" style="3" customWidth="1"/>
    <col min="7966" max="7967" width="11.5703125" style="3" customWidth="1"/>
    <col min="7968" max="7968" width="13.28515625" style="3" customWidth="1"/>
    <col min="7969" max="7969" width="11.5703125" style="3" customWidth="1"/>
    <col min="7970" max="8192" width="9.140625" style="3"/>
    <col min="8193" max="8193" width="5.85546875" style="3" customWidth="1"/>
    <col min="8194" max="8194" width="28.7109375" style="3" customWidth="1"/>
    <col min="8195" max="8195" width="56.28515625" style="3" customWidth="1"/>
    <col min="8196" max="8196" width="14.28515625" style="3" customWidth="1"/>
    <col min="8197" max="8198" width="9.140625" style="3"/>
    <col min="8199" max="8199" width="12.28515625" style="3" customWidth="1"/>
    <col min="8200" max="8200" width="12.7109375" style="3" bestFit="1" customWidth="1"/>
    <col min="8201" max="8201" width="9.140625" style="3" customWidth="1"/>
    <col min="8202" max="8202" width="14.42578125" style="3" customWidth="1"/>
    <col min="8203" max="8213" width="6.85546875" style="3" customWidth="1"/>
    <col min="8214" max="8215" width="6.7109375" style="3" customWidth="1"/>
    <col min="8216" max="8217" width="4.7109375" style="3" customWidth="1"/>
    <col min="8218" max="8219" width="5.85546875" style="3" customWidth="1"/>
    <col min="8220" max="8221" width="6.7109375" style="3" customWidth="1"/>
    <col min="8222" max="8223" width="11.5703125" style="3" customWidth="1"/>
    <col min="8224" max="8224" width="13.28515625" style="3" customWidth="1"/>
    <col min="8225" max="8225" width="11.5703125" style="3" customWidth="1"/>
    <col min="8226" max="8448" width="9.140625" style="3"/>
    <col min="8449" max="8449" width="5.85546875" style="3" customWidth="1"/>
    <col min="8450" max="8450" width="28.7109375" style="3" customWidth="1"/>
    <col min="8451" max="8451" width="56.28515625" style="3" customWidth="1"/>
    <col min="8452" max="8452" width="14.28515625" style="3" customWidth="1"/>
    <col min="8453" max="8454" width="9.140625" style="3"/>
    <col min="8455" max="8455" width="12.28515625" style="3" customWidth="1"/>
    <col min="8456" max="8456" width="12.7109375" style="3" bestFit="1" customWidth="1"/>
    <col min="8457" max="8457" width="9.140625" style="3" customWidth="1"/>
    <col min="8458" max="8458" width="14.42578125" style="3" customWidth="1"/>
    <col min="8459" max="8469" width="6.85546875" style="3" customWidth="1"/>
    <col min="8470" max="8471" width="6.7109375" style="3" customWidth="1"/>
    <col min="8472" max="8473" width="4.7109375" style="3" customWidth="1"/>
    <col min="8474" max="8475" width="5.85546875" style="3" customWidth="1"/>
    <col min="8476" max="8477" width="6.7109375" style="3" customWidth="1"/>
    <col min="8478" max="8479" width="11.5703125" style="3" customWidth="1"/>
    <col min="8480" max="8480" width="13.28515625" style="3" customWidth="1"/>
    <col min="8481" max="8481" width="11.5703125" style="3" customWidth="1"/>
    <col min="8482" max="8704" width="9.140625" style="3"/>
    <col min="8705" max="8705" width="5.85546875" style="3" customWidth="1"/>
    <col min="8706" max="8706" width="28.7109375" style="3" customWidth="1"/>
    <col min="8707" max="8707" width="56.28515625" style="3" customWidth="1"/>
    <col min="8708" max="8708" width="14.28515625" style="3" customWidth="1"/>
    <col min="8709" max="8710" width="9.140625" style="3"/>
    <col min="8711" max="8711" width="12.28515625" style="3" customWidth="1"/>
    <col min="8712" max="8712" width="12.7109375" style="3" bestFit="1" customWidth="1"/>
    <col min="8713" max="8713" width="9.140625" style="3" customWidth="1"/>
    <col min="8714" max="8714" width="14.42578125" style="3" customWidth="1"/>
    <col min="8715" max="8725" width="6.85546875" style="3" customWidth="1"/>
    <col min="8726" max="8727" width="6.7109375" style="3" customWidth="1"/>
    <col min="8728" max="8729" width="4.7109375" style="3" customWidth="1"/>
    <col min="8730" max="8731" width="5.85546875" style="3" customWidth="1"/>
    <col min="8732" max="8733" width="6.7109375" style="3" customWidth="1"/>
    <col min="8734" max="8735" width="11.5703125" style="3" customWidth="1"/>
    <col min="8736" max="8736" width="13.28515625" style="3" customWidth="1"/>
    <col min="8737" max="8737" width="11.5703125" style="3" customWidth="1"/>
    <col min="8738" max="8960" width="9.140625" style="3"/>
    <col min="8961" max="8961" width="5.85546875" style="3" customWidth="1"/>
    <col min="8962" max="8962" width="28.7109375" style="3" customWidth="1"/>
    <col min="8963" max="8963" width="56.28515625" style="3" customWidth="1"/>
    <col min="8964" max="8964" width="14.28515625" style="3" customWidth="1"/>
    <col min="8965" max="8966" width="9.140625" style="3"/>
    <col min="8967" max="8967" width="12.28515625" style="3" customWidth="1"/>
    <col min="8968" max="8968" width="12.7109375" style="3" bestFit="1" customWidth="1"/>
    <col min="8969" max="8969" width="9.140625" style="3" customWidth="1"/>
    <col min="8970" max="8970" width="14.42578125" style="3" customWidth="1"/>
    <col min="8971" max="8981" width="6.85546875" style="3" customWidth="1"/>
    <col min="8982" max="8983" width="6.7109375" style="3" customWidth="1"/>
    <col min="8984" max="8985" width="4.7109375" style="3" customWidth="1"/>
    <col min="8986" max="8987" width="5.85546875" style="3" customWidth="1"/>
    <col min="8988" max="8989" width="6.7109375" style="3" customWidth="1"/>
    <col min="8990" max="8991" width="11.5703125" style="3" customWidth="1"/>
    <col min="8992" max="8992" width="13.28515625" style="3" customWidth="1"/>
    <col min="8993" max="8993" width="11.5703125" style="3" customWidth="1"/>
    <col min="8994" max="9216" width="9.140625" style="3"/>
    <col min="9217" max="9217" width="5.85546875" style="3" customWidth="1"/>
    <col min="9218" max="9218" width="28.7109375" style="3" customWidth="1"/>
    <col min="9219" max="9219" width="56.28515625" style="3" customWidth="1"/>
    <col min="9220" max="9220" width="14.28515625" style="3" customWidth="1"/>
    <col min="9221" max="9222" width="9.140625" style="3"/>
    <col min="9223" max="9223" width="12.28515625" style="3" customWidth="1"/>
    <col min="9224" max="9224" width="12.7109375" style="3" bestFit="1" customWidth="1"/>
    <col min="9225" max="9225" width="9.140625" style="3" customWidth="1"/>
    <col min="9226" max="9226" width="14.42578125" style="3" customWidth="1"/>
    <col min="9227" max="9237" width="6.85546875" style="3" customWidth="1"/>
    <col min="9238" max="9239" width="6.7109375" style="3" customWidth="1"/>
    <col min="9240" max="9241" width="4.7109375" style="3" customWidth="1"/>
    <col min="9242" max="9243" width="5.85546875" style="3" customWidth="1"/>
    <col min="9244" max="9245" width="6.7109375" style="3" customWidth="1"/>
    <col min="9246" max="9247" width="11.5703125" style="3" customWidth="1"/>
    <col min="9248" max="9248" width="13.28515625" style="3" customWidth="1"/>
    <col min="9249" max="9249" width="11.5703125" style="3" customWidth="1"/>
    <col min="9250" max="9472" width="9.140625" style="3"/>
    <col min="9473" max="9473" width="5.85546875" style="3" customWidth="1"/>
    <col min="9474" max="9474" width="28.7109375" style="3" customWidth="1"/>
    <col min="9475" max="9475" width="56.28515625" style="3" customWidth="1"/>
    <col min="9476" max="9476" width="14.28515625" style="3" customWidth="1"/>
    <col min="9477" max="9478" width="9.140625" style="3"/>
    <col min="9479" max="9479" width="12.28515625" style="3" customWidth="1"/>
    <col min="9480" max="9480" width="12.7109375" style="3" bestFit="1" customWidth="1"/>
    <col min="9481" max="9481" width="9.140625" style="3" customWidth="1"/>
    <col min="9482" max="9482" width="14.42578125" style="3" customWidth="1"/>
    <col min="9483" max="9493" width="6.85546875" style="3" customWidth="1"/>
    <col min="9494" max="9495" width="6.7109375" style="3" customWidth="1"/>
    <col min="9496" max="9497" width="4.7109375" style="3" customWidth="1"/>
    <col min="9498" max="9499" width="5.85546875" style="3" customWidth="1"/>
    <col min="9500" max="9501" width="6.7109375" style="3" customWidth="1"/>
    <col min="9502" max="9503" width="11.5703125" style="3" customWidth="1"/>
    <col min="9504" max="9504" width="13.28515625" style="3" customWidth="1"/>
    <col min="9505" max="9505" width="11.5703125" style="3" customWidth="1"/>
    <col min="9506" max="9728" width="9.140625" style="3"/>
    <col min="9729" max="9729" width="5.85546875" style="3" customWidth="1"/>
    <col min="9730" max="9730" width="28.7109375" style="3" customWidth="1"/>
    <col min="9731" max="9731" width="56.28515625" style="3" customWidth="1"/>
    <col min="9732" max="9732" width="14.28515625" style="3" customWidth="1"/>
    <col min="9733" max="9734" width="9.140625" style="3"/>
    <col min="9735" max="9735" width="12.28515625" style="3" customWidth="1"/>
    <col min="9736" max="9736" width="12.7109375" style="3" bestFit="1" customWidth="1"/>
    <col min="9737" max="9737" width="9.140625" style="3" customWidth="1"/>
    <col min="9738" max="9738" width="14.42578125" style="3" customWidth="1"/>
    <col min="9739" max="9749" width="6.85546875" style="3" customWidth="1"/>
    <col min="9750" max="9751" width="6.7109375" style="3" customWidth="1"/>
    <col min="9752" max="9753" width="4.7109375" style="3" customWidth="1"/>
    <col min="9754" max="9755" width="5.85546875" style="3" customWidth="1"/>
    <col min="9756" max="9757" width="6.7109375" style="3" customWidth="1"/>
    <col min="9758" max="9759" width="11.5703125" style="3" customWidth="1"/>
    <col min="9760" max="9760" width="13.28515625" style="3" customWidth="1"/>
    <col min="9761" max="9761" width="11.5703125" style="3" customWidth="1"/>
    <col min="9762" max="9984" width="9.140625" style="3"/>
    <col min="9985" max="9985" width="5.85546875" style="3" customWidth="1"/>
    <col min="9986" max="9986" width="28.7109375" style="3" customWidth="1"/>
    <col min="9987" max="9987" width="56.28515625" style="3" customWidth="1"/>
    <col min="9988" max="9988" width="14.28515625" style="3" customWidth="1"/>
    <col min="9989" max="9990" width="9.140625" style="3"/>
    <col min="9991" max="9991" width="12.28515625" style="3" customWidth="1"/>
    <col min="9992" max="9992" width="12.7109375" style="3" bestFit="1" customWidth="1"/>
    <col min="9993" max="9993" width="9.140625" style="3" customWidth="1"/>
    <col min="9994" max="9994" width="14.42578125" style="3" customWidth="1"/>
    <col min="9995" max="10005" width="6.85546875" style="3" customWidth="1"/>
    <col min="10006" max="10007" width="6.7109375" style="3" customWidth="1"/>
    <col min="10008" max="10009" width="4.7109375" style="3" customWidth="1"/>
    <col min="10010" max="10011" width="5.85546875" style="3" customWidth="1"/>
    <col min="10012" max="10013" width="6.7109375" style="3" customWidth="1"/>
    <col min="10014" max="10015" width="11.5703125" style="3" customWidth="1"/>
    <col min="10016" max="10016" width="13.28515625" style="3" customWidth="1"/>
    <col min="10017" max="10017" width="11.5703125" style="3" customWidth="1"/>
    <col min="10018" max="10240" width="9.140625" style="3"/>
    <col min="10241" max="10241" width="5.85546875" style="3" customWidth="1"/>
    <col min="10242" max="10242" width="28.7109375" style="3" customWidth="1"/>
    <col min="10243" max="10243" width="56.28515625" style="3" customWidth="1"/>
    <col min="10244" max="10244" width="14.28515625" style="3" customWidth="1"/>
    <col min="10245" max="10246" width="9.140625" style="3"/>
    <col min="10247" max="10247" width="12.28515625" style="3" customWidth="1"/>
    <col min="10248" max="10248" width="12.7109375" style="3" bestFit="1" customWidth="1"/>
    <col min="10249" max="10249" width="9.140625" style="3" customWidth="1"/>
    <col min="10250" max="10250" width="14.42578125" style="3" customWidth="1"/>
    <col min="10251" max="10261" width="6.85546875" style="3" customWidth="1"/>
    <col min="10262" max="10263" width="6.7109375" style="3" customWidth="1"/>
    <col min="10264" max="10265" width="4.7109375" style="3" customWidth="1"/>
    <col min="10266" max="10267" width="5.85546875" style="3" customWidth="1"/>
    <col min="10268" max="10269" width="6.7109375" style="3" customWidth="1"/>
    <col min="10270" max="10271" width="11.5703125" style="3" customWidth="1"/>
    <col min="10272" max="10272" width="13.28515625" style="3" customWidth="1"/>
    <col min="10273" max="10273" width="11.5703125" style="3" customWidth="1"/>
    <col min="10274" max="10496" width="9.140625" style="3"/>
    <col min="10497" max="10497" width="5.85546875" style="3" customWidth="1"/>
    <col min="10498" max="10498" width="28.7109375" style="3" customWidth="1"/>
    <col min="10499" max="10499" width="56.28515625" style="3" customWidth="1"/>
    <col min="10500" max="10500" width="14.28515625" style="3" customWidth="1"/>
    <col min="10501" max="10502" width="9.140625" style="3"/>
    <col min="10503" max="10503" width="12.28515625" style="3" customWidth="1"/>
    <col min="10504" max="10504" width="12.7109375" style="3" bestFit="1" customWidth="1"/>
    <col min="10505" max="10505" width="9.140625" style="3" customWidth="1"/>
    <col min="10506" max="10506" width="14.42578125" style="3" customWidth="1"/>
    <col min="10507" max="10517" width="6.85546875" style="3" customWidth="1"/>
    <col min="10518" max="10519" width="6.7109375" style="3" customWidth="1"/>
    <col min="10520" max="10521" width="4.7109375" style="3" customWidth="1"/>
    <col min="10522" max="10523" width="5.85546875" style="3" customWidth="1"/>
    <col min="10524" max="10525" width="6.7109375" style="3" customWidth="1"/>
    <col min="10526" max="10527" width="11.5703125" style="3" customWidth="1"/>
    <col min="10528" max="10528" width="13.28515625" style="3" customWidth="1"/>
    <col min="10529" max="10529" width="11.5703125" style="3" customWidth="1"/>
    <col min="10530" max="10752" width="9.140625" style="3"/>
    <col min="10753" max="10753" width="5.85546875" style="3" customWidth="1"/>
    <col min="10754" max="10754" width="28.7109375" style="3" customWidth="1"/>
    <col min="10755" max="10755" width="56.28515625" style="3" customWidth="1"/>
    <col min="10756" max="10756" width="14.28515625" style="3" customWidth="1"/>
    <col min="10757" max="10758" width="9.140625" style="3"/>
    <col min="10759" max="10759" width="12.28515625" style="3" customWidth="1"/>
    <col min="10760" max="10760" width="12.7109375" style="3" bestFit="1" customWidth="1"/>
    <col min="10761" max="10761" width="9.140625" style="3" customWidth="1"/>
    <col min="10762" max="10762" width="14.42578125" style="3" customWidth="1"/>
    <col min="10763" max="10773" width="6.85546875" style="3" customWidth="1"/>
    <col min="10774" max="10775" width="6.7109375" style="3" customWidth="1"/>
    <col min="10776" max="10777" width="4.7109375" style="3" customWidth="1"/>
    <col min="10778" max="10779" width="5.85546875" style="3" customWidth="1"/>
    <col min="10780" max="10781" width="6.7109375" style="3" customWidth="1"/>
    <col min="10782" max="10783" width="11.5703125" style="3" customWidth="1"/>
    <col min="10784" max="10784" width="13.28515625" style="3" customWidth="1"/>
    <col min="10785" max="10785" width="11.5703125" style="3" customWidth="1"/>
    <col min="10786" max="11008" width="9.140625" style="3"/>
    <col min="11009" max="11009" width="5.85546875" style="3" customWidth="1"/>
    <col min="11010" max="11010" width="28.7109375" style="3" customWidth="1"/>
    <col min="11011" max="11011" width="56.28515625" style="3" customWidth="1"/>
    <col min="11012" max="11012" width="14.28515625" style="3" customWidth="1"/>
    <col min="11013" max="11014" width="9.140625" style="3"/>
    <col min="11015" max="11015" width="12.28515625" style="3" customWidth="1"/>
    <col min="11016" max="11016" width="12.7109375" style="3" bestFit="1" customWidth="1"/>
    <col min="11017" max="11017" width="9.140625" style="3" customWidth="1"/>
    <col min="11018" max="11018" width="14.42578125" style="3" customWidth="1"/>
    <col min="11019" max="11029" width="6.85546875" style="3" customWidth="1"/>
    <col min="11030" max="11031" width="6.7109375" style="3" customWidth="1"/>
    <col min="11032" max="11033" width="4.7109375" style="3" customWidth="1"/>
    <col min="11034" max="11035" width="5.85546875" style="3" customWidth="1"/>
    <col min="11036" max="11037" width="6.7109375" style="3" customWidth="1"/>
    <col min="11038" max="11039" width="11.5703125" style="3" customWidth="1"/>
    <col min="11040" max="11040" width="13.28515625" style="3" customWidth="1"/>
    <col min="11041" max="11041" width="11.5703125" style="3" customWidth="1"/>
    <col min="11042" max="11264" width="9.140625" style="3"/>
    <col min="11265" max="11265" width="5.85546875" style="3" customWidth="1"/>
    <col min="11266" max="11266" width="28.7109375" style="3" customWidth="1"/>
    <col min="11267" max="11267" width="56.28515625" style="3" customWidth="1"/>
    <col min="11268" max="11268" width="14.28515625" style="3" customWidth="1"/>
    <col min="11269" max="11270" width="9.140625" style="3"/>
    <col min="11271" max="11271" width="12.28515625" style="3" customWidth="1"/>
    <col min="11272" max="11272" width="12.7109375" style="3" bestFit="1" customWidth="1"/>
    <col min="11273" max="11273" width="9.140625" style="3" customWidth="1"/>
    <col min="11274" max="11274" width="14.42578125" style="3" customWidth="1"/>
    <col min="11275" max="11285" width="6.85546875" style="3" customWidth="1"/>
    <col min="11286" max="11287" width="6.7109375" style="3" customWidth="1"/>
    <col min="11288" max="11289" width="4.7109375" style="3" customWidth="1"/>
    <col min="11290" max="11291" width="5.85546875" style="3" customWidth="1"/>
    <col min="11292" max="11293" width="6.7109375" style="3" customWidth="1"/>
    <col min="11294" max="11295" width="11.5703125" style="3" customWidth="1"/>
    <col min="11296" max="11296" width="13.28515625" style="3" customWidth="1"/>
    <col min="11297" max="11297" width="11.5703125" style="3" customWidth="1"/>
    <col min="11298" max="11520" width="9.140625" style="3"/>
    <col min="11521" max="11521" width="5.85546875" style="3" customWidth="1"/>
    <col min="11522" max="11522" width="28.7109375" style="3" customWidth="1"/>
    <col min="11523" max="11523" width="56.28515625" style="3" customWidth="1"/>
    <col min="11524" max="11524" width="14.28515625" style="3" customWidth="1"/>
    <col min="11525" max="11526" width="9.140625" style="3"/>
    <col min="11527" max="11527" width="12.28515625" style="3" customWidth="1"/>
    <col min="11528" max="11528" width="12.7109375" style="3" bestFit="1" customWidth="1"/>
    <col min="11529" max="11529" width="9.140625" style="3" customWidth="1"/>
    <col min="11530" max="11530" width="14.42578125" style="3" customWidth="1"/>
    <col min="11531" max="11541" width="6.85546875" style="3" customWidth="1"/>
    <col min="11542" max="11543" width="6.7109375" style="3" customWidth="1"/>
    <col min="11544" max="11545" width="4.7109375" style="3" customWidth="1"/>
    <col min="11546" max="11547" width="5.85546875" style="3" customWidth="1"/>
    <col min="11548" max="11549" width="6.7109375" style="3" customWidth="1"/>
    <col min="11550" max="11551" width="11.5703125" style="3" customWidth="1"/>
    <col min="11552" max="11552" width="13.28515625" style="3" customWidth="1"/>
    <col min="11553" max="11553" width="11.5703125" style="3" customWidth="1"/>
    <col min="11554" max="11776" width="9.140625" style="3"/>
    <col min="11777" max="11777" width="5.85546875" style="3" customWidth="1"/>
    <col min="11778" max="11778" width="28.7109375" style="3" customWidth="1"/>
    <col min="11779" max="11779" width="56.28515625" style="3" customWidth="1"/>
    <col min="11780" max="11780" width="14.28515625" style="3" customWidth="1"/>
    <col min="11781" max="11782" width="9.140625" style="3"/>
    <col min="11783" max="11783" width="12.28515625" style="3" customWidth="1"/>
    <col min="11784" max="11784" width="12.7109375" style="3" bestFit="1" customWidth="1"/>
    <col min="11785" max="11785" width="9.140625" style="3" customWidth="1"/>
    <col min="11786" max="11786" width="14.42578125" style="3" customWidth="1"/>
    <col min="11787" max="11797" width="6.85546875" style="3" customWidth="1"/>
    <col min="11798" max="11799" width="6.7109375" style="3" customWidth="1"/>
    <col min="11800" max="11801" width="4.7109375" style="3" customWidth="1"/>
    <col min="11802" max="11803" width="5.85546875" style="3" customWidth="1"/>
    <col min="11804" max="11805" width="6.7109375" style="3" customWidth="1"/>
    <col min="11806" max="11807" width="11.5703125" style="3" customWidth="1"/>
    <col min="11808" max="11808" width="13.28515625" style="3" customWidth="1"/>
    <col min="11809" max="11809" width="11.5703125" style="3" customWidth="1"/>
    <col min="11810" max="12032" width="9.140625" style="3"/>
    <col min="12033" max="12033" width="5.85546875" style="3" customWidth="1"/>
    <col min="12034" max="12034" width="28.7109375" style="3" customWidth="1"/>
    <col min="12035" max="12035" width="56.28515625" style="3" customWidth="1"/>
    <col min="12036" max="12036" width="14.28515625" style="3" customWidth="1"/>
    <col min="12037" max="12038" width="9.140625" style="3"/>
    <col min="12039" max="12039" width="12.28515625" style="3" customWidth="1"/>
    <col min="12040" max="12040" width="12.7109375" style="3" bestFit="1" customWidth="1"/>
    <col min="12041" max="12041" width="9.140625" style="3" customWidth="1"/>
    <col min="12042" max="12042" width="14.42578125" style="3" customWidth="1"/>
    <col min="12043" max="12053" width="6.85546875" style="3" customWidth="1"/>
    <col min="12054" max="12055" width="6.7109375" style="3" customWidth="1"/>
    <col min="12056" max="12057" width="4.7109375" style="3" customWidth="1"/>
    <col min="12058" max="12059" width="5.85546875" style="3" customWidth="1"/>
    <col min="12060" max="12061" width="6.7109375" style="3" customWidth="1"/>
    <col min="12062" max="12063" width="11.5703125" style="3" customWidth="1"/>
    <col min="12064" max="12064" width="13.28515625" style="3" customWidth="1"/>
    <col min="12065" max="12065" width="11.5703125" style="3" customWidth="1"/>
    <col min="12066" max="12288" width="9.140625" style="3"/>
    <col min="12289" max="12289" width="5.85546875" style="3" customWidth="1"/>
    <col min="12290" max="12290" width="28.7109375" style="3" customWidth="1"/>
    <col min="12291" max="12291" width="56.28515625" style="3" customWidth="1"/>
    <col min="12292" max="12292" width="14.28515625" style="3" customWidth="1"/>
    <col min="12293" max="12294" width="9.140625" style="3"/>
    <col min="12295" max="12295" width="12.28515625" style="3" customWidth="1"/>
    <col min="12296" max="12296" width="12.7109375" style="3" bestFit="1" customWidth="1"/>
    <col min="12297" max="12297" width="9.140625" style="3" customWidth="1"/>
    <col min="12298" max="12298" width="14.42578125" style="3" customWidth="1"/>
    <col min="12299" max="12309" width="6.85546875" style="3" customWidth="1"/>
    <col min="12310" max="12311" width="6.7109375" style="3" customWidth="1"/>
    <col min="12312" max="12313" width="4.7109375" style="3" customWidth="1"/>
    <col min="12314" max="12315" width="5.85546875" style="3" customWidth="1"/>
    <col min="12316" max="12317" width="6.7109375" style="3" customWidth="1"/>
    <col min="12318" max="12319" width="11.5703125" style="3" customWidth="1"/>
    <col min="12320" max="12320" width="13.28515625" style="3" customWidth="1"/>
    <col min="12321" max="12321" width="11.5703125" style="3" customWidth="1"/>
    <col min="12322" max="12544" width="9.140625" style="3"/>
    <col min="12545" max="12545" width="5.85546875" style="3" customWidth="1"/>
    <col min="12546" max="12546" width="28.7109375" style="3" customWidth="1"/>
    <col min="12547" max="12547" width="56.28515625" style="3" customWidth="1"/>
    <col min="12548" max="12548" width="14.28515625" style="3" customWidth="1"/>
    <col min="12549" max="12550" width="9.140625" style="3"/>
    <col min="12551" max="12551" width="12.28515625" style="3" customWidth="1"/>
    <col min="12552" max="12552" width="12.7109375" style="3" bestFit="1" customWidth="1"/>
    <col min="12553" max="12553" width="9.140625" style="3" customWidth="1"/>
    <col min="12554" max="12554" width="14.42578125" style="3" customWidth="1"/>
    <col min="12555" max="12565" width="6.85546875" style="3" customWidth="1"/>
    <col min="12566" max="12567" width="6.7109375" style="3" customWidth="1"/>
    <col min="12568" max="12569" width="4.7109375" style="3" customWidth="1"/>
    <col min="12570" max="12571" width="5.85546875" style="3" customWidth="1"/>
    <col min="12572" max="12573" width="6.7109375" style="3" customWidth="1"/>
    <col min="12574" max="12575" width="11.5703125" style="3" customWidth="1"/>
    <col min="12576" max="12576" width="13.28515625" style="3" customWidth="1"/>
    <col min="12577" max="12577" width="11.5703125" style="3" customWidth="1"/>
    <col min="12578" max="12800" width="9.140625" style="3"/>
    <col min="12801" max="12801" width="5.85546875" style="3" customWidth="1"/>
    <col min="12802" max="12802" width="28.7109375" style="3" customWidth="1"/>
    <col min="12803" max="12803" width="56.28515625" style="3" customWidth="1"/>
    <col min="12804" max="12804" width="14.28515625" style="3" customWidth="1"/>
    <col min="12805" max="12806" width="9.140625" style="3"/>
    <col min="12807" max="12807" width="12.28515625" style="3" customWidth="1"/>
    <col min="12808" max="12808" width="12.7109375" style="3" bestFit="1" customWidth="1"/>
    <col min="12809" max="12809" width="9.140625" style="3" customWidth="1"/>
    <col min="12810" max="12810" width="14.42578125" style="3" customWidth="1"/>
    <col min="12811" max="12821" width="6.85546875" style="3" customWidth="1"/>
    <col min="12822" max="12823" width="6.7109375" style="3" customWidth="1"/>
    <col min="12824" max="12825" width="4.7109375" style="3" customWidth="1"/>
    <col min="12826" max="12827" width="5.85546875" style="3" customWidth="1"/>
    <col min="12828" max="12829" width="6.7109375" style="3" customWidth="1"/>
    <col min="12830" max="12831" width="11.5703125" style="3" customWidth="1"/>
    <col min="12832" max="12832" width="13.28515625" style="3" customWidth="1"/>
    <col min="12833" max="12833" width="11.5703125" style="3" customWidth="1"/>
    <col min="12834" max="13056" width="9.140625" style="3"/>
    <col min="13057" max="13057" width="5.85546875" style="3" customWidth="1"/>
    <col min="13058" max="13058" width="28.7109375" style="3" customWidth="1"/>
    <col min="13059" max="13059" width="56.28515625" style="3" customWidth="1"/>
    <col min="13060" max="13060" width="14.28515625" style="3" customWidth="1"/>
    <col min="13061" max="13062" width="9.140625" style="3"/>
    <col min="13063" max="13063" width="12.28515625" style="3" customWidth="1"/>
    <col min="13064" max="13064" width="12.7109375" style="3" bestFit="1" customWidth="1"/>
    <col min="13065" max="13065" width="9.140625" style="3" customWidth="1"/>
    <col min="13066" max="13066" width="14.42578125" style="3" customWidth="1"/>
    <col min="13067" max="13077" width="6.85546875" style="3" customWidth="1"/>
    <col min="13078" max="13079" width="6.7109375" style="3" customWidth="1"/>
    <col min="13080" max="13081" width="4.7109375" style="3" customWidth="1"/>
    <col min="13082" max="13083" width="5.85546875" style="3" customWidth="1"/>
    <col min="13084" max="13085" width="6.7109375" style="3" customWidth="1"/>
    <col min="13086" max="13087" width="11.5703125" style="3" customWidth="1"/>
    <col min="13088" max="13088" width="13.28515625" style="3" customWidth="1"/>
    <col min="13089" max="13089" width="11.5703125" style="3" customWidth="1"/>
    <col min="13090" max="13312" width="9.140625" style="3"/>
    <col min="13313" max="13313" width="5.85546875" style="3" customWidth="1"/>
    <col min="13314" max="13314" width="28.7109375" style="3" customWidth="1"/>
    <col min="13315" max="13315" width="56.28515625" style="3" customWidth="1"/>
    <col min="13316" max="13316" width="14.28515625" style="3" customWidth="1"/>
    <col min="13317" max="13318" width="9.140625" style="3"/>
    <col min="13319" max="13319" width="12.28515625" style="3" customWidth="1"/>
    <col min="13320" max="13320" width="12.7109375" style="3" bestFit="1" customWidth="1"/>
    <col min="13321" max="13321" width="9.140625" style="3" customWidth="1"/>
    <col min="13322" max="13322" width="14.42578125" style="3" customWidth="1"/>
    <col min="13323" max="13333" width="6.85546875" style="3" customWidth="1"/>
    <col min="13334" max="13335" width="6.7109375" style="3" customWidth="1"/>
    <col min="13336" max="13337" width="4.7109375" style="3" customWidth="1"/>
    <col min="13338" max="13339" width="5.85546875" style="3" customWidth="1"/>
    <col min="13340" max="13341" width="6.7109375" style="3" customWidth="1"/>
    <col min="13342" max="13343" width="11.5703125" style="3" customWidth="1"/>
    <col min="13344" max="13344" width="13.28515625" style="3" customWidth="1"/>
    <col min="13345" max="13345" width="11.5703125" style="3" customWidth="1"/>
    <col min="13346" max="13568" width="9.140625" style="3"/>
    <col min="13569" max="13569" width="5.85546875" style="3" customWidth="1"/>
    <col min="13570" max="13570" width="28.7109375" style="3" customWidth="1"/>
    <col min="13571" max="13571" width="56.28515625" style="3" customWidth="1"/>
    <col min="13572" max="13572" width="14.28515625" style="3" customWidth="1"/>
    <col min="13573" max="13574" width="9.140625" style="3"/>
    <col min="13575" max="13575" width="12.28515625" style="3" customWidth="1"/>
    <col min="13576" max="13576" width="12.7109375" style="3" bestFit="1" customWidth="1"/>
    <col min="13577" max="13577" width="9.140625" style="3" customWidth="1"/>
    <col min="13578" max="13578" width="14.42578125" style="3" customWidth="1"/>
    <col min="13579" max="13589" width="6.85546875" style="3" customWidth="1"/>
    <col min="13590" max="13591" width="6.7109375" style="3" customWidth="1"/>
    <col min="13592" max="13593" width="4.7109375" style="3" customWidth="1"/>
    <col min="13594" max="13595" width="5.85546875" style="3" customWidth="1"/>
    <col min="13596" max="13597" width="6.7109375" style="3" customWidth="1"/>
    <col min="13598" max="13599" width="11.5703125" style="3" customWidth="1"/>
    <col min="13600" max="13600" width="13.28515625" style="3" customWidth="1"/>
    <col min="13601" max="13601" width="11.5703125" style="3" customWidth="1"/>
    <col min="13602" max="13824" width="9.140625" style="3"/>
    <col min="13825" max="13825" width="5.85546875" style="3" customWidth="1"/>
    <col min="13826" max="13826" width="28.7109375" style="3" customWidth="1"/>
    <col min="13827" max="13827" width="56.28515625" style="3" customWidth="1"/>
    <col min="13828" max="13828" width="14.28515625" style="3" customWidth="1"/>
    <col min="13829" max="13830" width="9.140625" style="3"/>
    <col min="13831" max="13831" width="12.28515625" style="3" customWidth="1"/>
    <col min="13832" max="13832" width="12.7109375" style="3" bestFit="1" customWidth="1"/>
    <col min="13833" max="13833" width="9.140625" style="3" customWidth="1"/>
    <col min="13834" max="13834" width="14.42578125" style="3" customWidth="1"/>
    <col min="13835" max="13845" width="6.85546875" style="3" customWidth="1"/>
    <col min="13846" max="13847" width="6.7109375" style="3" customWidth="1"/>
    <col min="13848" max="13849" width="4.7109375" style="3" customWidth="1"/>
    <col min="13850" max="13851" width="5.85546875" style="3" customWidth="1"/>
    <col min="13852" max="13853" width="6.7109375" style="3" customWidth="1"/>
    <col min="13854" max="13855" width="11.5703125" style="3" customWidth="1"/>
    <col min="13856" max="13856" width="13.28515625" style="3" customWidth="1"/>
    <col min="13857" max="13857" width="11.5703125" style="3" customWidth="1"/>
    <col min="13858" max="14080" width="9.140625" style="3"/>
    <col min="14081" max="14081" width="5.85546875" style="3" customWidth="1"/>
    <col min="14082" max="14082" width="28.7109375" style="3" customWidth="1"/>
    <col min="14083" max="14083" width="56.28515625" style="3" customWidth="1"/>
    <col min="14084" max="14084" width="14.28515625" style="3" customWidth="1"/>
    <col min="14085" max="14086" width="9.140625" style="3"/>
    <col min="14087" max="14087" width="12.28515625" style="3" customWidth="1"/>
    <col min="14088" max="14088" width="12.7109375" style="3" bestFit="1" customWidth="1"/>
    <col min="14089" max="14089" width="9.140625" style="3" customWidth="1"/>
    <col min="14090" max="14090" width="14.42578125" style="3" customWidth="1"/>
    <col min="14091" max="14101" width="6.85546875" style="3" customWidth="1"/>
    <col min="14102" max="14103" width="6.7109375" style="3" customWidth="1"/>
    <col min="14104" max="14105" width="4.7109375" style="3" customWidth="1"/>
    <col min="14106" max="14107" width="5.85546875" style="3" customWidth="1"/>
    <col min="14108" max="14109" width="6.7109375" style="3" customWidth="1"/>
    <col min="14110" max="14111" width="11.5703125" style="3" customWidth="1"/>
    <col min="14112" max="14112" width="13.28515625" style="3" customWidth="1"/>
    <col min="14113" max="14113" width="11.5703125" style="3" customWidth="1"/>
    <col min="14114" max="14336" width="9.140625" style="3"/>
    <col min="14337" max="14337" width="5.85546875" style="3" customWidth="1"/>
    <col min="14338" max="14338" width="28.7109375" style="3" customWidth="1"/>
    <col min="14339" max="14339" width="56.28515625" style="3" customWidth="1"/>
    <col min="14340" max="14340" width="14.28515625" style="3" customWidth="1"/>
    <col min="14341" max="14342" width="9.140625" style="3"/>
    <col min="14343" max="14343" width="12.28515625" style="3" customWidth="1"/>
    <col min="14344" max="14344" width="12.7109375" style="3" bestFit="1" customWidth="1"/>
    <col min="14345" max="14345" width="9.140625" style="3" customWidth="1"/>
    <col min="14346" max="14346" width="14.42578125" style="3" customWidth="1"/>
    <col min="14347" max="14357" width="6.85546875" style="3" customWidth="1"/>
    <col min="14358" max="14359" width="6.7109375" style="3" customWidth="1"/>
    <col min="14360" max="14361" width="4.7109375" style="3" customWidth="1"/>
    <col min="14362" max="14363" width="5.85546875" style="3" customWidth="1"/>
    <col min="14364" max="14365" width="6.7109375" style="3" customWidth="1"/>
    <col min="14366" max="14367" width="11.5703125" style="3" customWidth="1"/>
    <col min="14368" max="14368" width="13.28515625" style="3" customWidth="1"/>
    <col min="14369" max="14369" width="11.5703125" style="3" customWidth="1"/>
    <col min="14370" max="14592" width="9.140625" style="3"/>
    <col min="14593" max="14593" width="5.85546875" style="3" customWidth="1"/>
    <col min="14594" max="14594" width="28.7109375" style="3" customWidth="1"/>
    <col min="14595" max="14595" width="56.28515625" style="3" customWidth="1"/>
    <col min="14596" max="14596" width="14.28515625" style="3" customWidth="1"/>
    <col min="14597" max="14598" width="9.140625" style="3"/>
    <col min="14599" max="14599" width="12.28515625" style="3" customWidth="1"/>
    <col min="14600" max="14600" width="12.7109375" style="3" bestFit="1" customWidth="1"/>
    <col min="14601" max="14601" width="9.140625" style="3" customWidth="1"/>
    <col min="14602" max="14602" width="14.42578125" style="3" customWidth="1"/>
    <col min="14603" max="14613" width="6.85546875" style="3" customWidth="1"/>
    <col min="14614" max="14615" width="6.7109375" style="3" customWidth="1"/>
    <col min="14616" max="14617" width="4.7109375" style="3" customWidth="1"/>
    <col min="14618" max="14619" width="5.85546875" style="3" customWidth="1"/>
    <col min="14620" max="14621" width="6.7109375" style="3" customWidth="1"/>
    <col min="14622" max="14623" width="11.5703125" style="3" customWidth="1"/>
    <col min="14624" max="14624" width="13.28515625" style="3" customWidth="1"/>
    <col min="14625" max="14625" width="11.5703125" style="3" customWidth="1"/>
    <col min="14626" max="14848" width="9.140625" style="3"/>
    <col min="14849" max="14849" width="5.85546875" style="3" customWidth="1"/>
    <col min="14850" max="14850" width="28.7109375" style="3" customWidth="1"/>
    <col min="14851" max="14851" width="56.28515625" style="3" customWidth="1"/>
    <col min="14852" max="14852" width="14.28515625" style="3" customWidth="1"/>
    <col min="14853" max="14854" width="9.140625" style="3"/>
    <col min="14855" max="14855" width="12.28515625" style="3" customWidth="1"/>
    <col min="14856" max="14856" width="12.7109375" style="3" bestFit="1" customWidth="1"/>
    <col min="14857" max="14857" width="9.140625" style="3" customWidth="1"/>
    <col min="14858" max="14858" width="14.42578125" style="3" customWidth="1"/>
    <col min="14859" max="14869" width="6.85546875" style="3" customWidth="1"/>
    <col min="14870" max="14871" width="6.7109375" style="3" customWidth="1"/>
    <col min="14872" max="14873" width="4.7109375" style="3" customWidth="1"/>
    <col min="14874" max="14875" width="5.85546875" style="3" customWidth="1"/>
    <col min="14876" max="14877" width="6.7109375" style="3" customWidth="1"/>
    <col min="14878" max="14879" width="11.5703125" style="3" customWidth="1"/>
    <col min="14880" max="14880" width="13.28515625" style="3" customWidth="1"/>
    <col min="14881" max="14881" width="11.5703125" style="3" customWidth="1"/>
    <col min="14882" max="15104" width="9.140625" style="3"/>
    <col min="15105" max="15105" width="5.85546875" style="3" customWidth="1"/>
    <col min="15106" max="15106" width="28.7109375" style="3" customWidth="1"/>
    <col min="15107" max="15107" width="56.28515625" style="3" customWidth="1"/>
    <col min="15108" max="15108" width="14.28515625" style="3" customWidth="1"/>
    <col min="15109" max="15110" width="9.140625" style="3"/>
    <col min="15111" max="15111" width="12.28515625" style="3" customWidth="1"/>
    <col min="15112" max="15112" width="12.7109375" style="3" bestFit="1" customWidth="1"/>
    <col min="15113" max="15113" width="9.140625" style="3" customWidth="1"/>
    <col min="15114" max="15114" width="14.42578125" style="3" customWidth="1"/>
    <col min="15115" max="15125" width="6.85546875" style="3" customWidth="1"/>
    <col min="15126" max="15127" width="6.7109375" style="3" customWidth="1"/>
    <col min="15128" max="15129" width="4.7109375" style="3" customWidth="1"/>
    <col min="15130" max="15131" width="5.85546875" style="3" customWidth="1"/>
    <col min="15132" max="15133" width="6.7109375" style="3" customWidth="1"/>
    <col min="15134" max="15135" width="11.5703125" style="3" customWidth="1"/>
    <col min="15136" max="15136" width="13.28515625" style="3" customWidth="1"/>
    <col min="15137" max="15137" width="11.5703125" style="3" customWidth="1"/>
    <col min="15138" max="15360" width="9.140625" style="3"/>
    <col min="15361" max="15361" width="5.85546875" style="3" customWidth="1"/>
    <col min="15362" max="15362" width="28.7109375" style="3" customWidth="1"/>
    <col min="15363" max="15363" width="56.28515625" style="3" customWidth="1"/>
    <col min="15364" max="15364" width="14.28515625" style="3" customWidth="1"/>
    <col min="15365" max="15366" width="9.140625" style="3"/>
    <col min="15367" max="15367" width="12.28515625" style="3" customWidth="1"/>
    <col min="15368" max="15368" width="12.7109375" style="3" bestFit="1" customWidth="1"/>
    <col min="15369" max="15369" width="9.140625" style="3" customWidth="1"/>
    <col min="15370" max="15370" width="14.42578125" style="3" customWidth="1"/>
    <col min="15371" max="15381" width="6.85546875" style="3" customWidth="1"/>
    <col min="15382" max="15383" width="6.7109375" style="3" customWidth="1"/>
    <col min="15384" max="15385" width="4.7109375" style="3" customWidth="1"/>
    <col min="15386" max="15387" width="5.85546875" style="3" customWidth="1"/>
    <col min="15388" max="15389" width="6.7109375" style="3" customWidth="1"/>
    <col min="15390" max="15391" width="11.5703125" style="3" customWidth="1"/>
    <col min="15392" max="15392" width="13.28515625" style="3" customWidth="1"/>
    <col min="15393" max="15393" width="11.5703125" style="3" customWidth="1"/>
    <col min="15394" max="15616" width="9.140625" style="3"/>
    <col min="15617" max="15617" width="5.85546875" style="3" customWidth="1"/>
    <col min="15618" max="15618" width="28.7109375" style="3" customWidth="1"/>
    <col min="15619" max="15619" width="56.28515625" style="3" customWidth="1"/>
    <col min="15620" max="15620" width="14.28515625" style="3" customWidth="1"/>
    <col min="15621" max="15622" width="9.140625" style="3"/>
    <col min="15623" max="15623" width="12.28515625" style="3" customWidth="1"/>
    <col min="15624" max="15624" width="12.7109375" style="3" bestFit="1" customWidth="1"/>
    <col min="15625" max="15625" width="9.140625" style="3" customWidth="1"/>
    <col min="15626" max="15626" width="14.42578125" style="3" customWidth="1"/>
    <col min="15627" max="15637" width="6.85546875" style="3" customWidth="1"/>
    <col min="15638" max="15639" width="6.7109375" style="3" customWidth="1"/>
    <col min="15640" max="15641" width="4.7109375" style="3" customWidth="1"/>
    <col min="15642" max="15643" width="5.85546875" style="3" customWidth="1"/>
    <col min="15644" max="15645" width="6.7109375" style="3" customWidth="1"/>
    <col min="15646" max="15647" width="11.5703125" style="3" customWidth="1"/>
    <col min="15648" max="15648" width="13.28515625" style="3" customWidth="1"/>
    <col min="15649" max="15649" width="11.5703125" style="3" customWidth="1"/>
    <col min="15650" max="15872" width="9.140625" style="3"/>
    <col min="15873" max="15873" width="5.85546875" style="3" customWidth="1"/>
    <col min="15874" max="15874" width="28.7109375" style="3" customWidth="1"/>
    <col min="15875" max="15875" width="56.28515625" style="3" customWidth="1"/>
    <col min="15876" max="15876" width="14.28515625" style="3" customWidth="1"/>
    <col min="15877" max="15878" width="9.140625" style="3"/>
    <col min="15879" max="15879" width="12.28515625" style="3" customWidth="1"/>
    <col min="15880" max="15880" width="12.7109375" style="3" bestFit="1" customWidth="1"/>
    <col min="15881" max="15881" width="9.140625" style="3" customWidth="1"/>
    <col min="15882" max="15882" width="14.42578125" style="3" customWidth="1"/>
    <col min="15883" max="15893" width="6.85546875" style="3" customWidth="1"/>
    <col min="15894" max="15895" width="6.7109375" style="3" customWidth="1"/>
    <col min="15896" max="15897" width="4.7109375" style="3" customWidth="1"/>
    <col min="15898" max="15899" width="5.85546875" style="3" customWidth="1"/>
    <col min="15900" max="15901" width="6.7109375" style="3" customWidth="1"/>
    <col min="15902" max="15903" width="11.5703125" style="3" customWidth="1"/>
    <col min="15904" max="15904" width="13.28515625" style="3" customWidth="1"/>
    <col min="15905" max="15905" width="11.5703125" style="3" customWidth="1"/>
    <col min="15906" max="16128" width="9.140625" style="3"/>
    <col min="16129" max="16129" width="5.85546875" style="3" customWidth="1"/>
    <col min="16130" max="16130" width="28.7109375" style="3" customWidth="1"/>
    <col min="16131" max="16131" width="56.28515625" style="3" customWidth="1"/>
    <col min="16132" max="16132" width="14.28515625" style="3" customWidth="1"/>
    <col min="16133" max="16134" width="9.140625" style="3"/>
    <col min="16135" max="16135" width="12.28515625" style="3" customWidth="1"/>
    <col min="16136" max="16136" width="12.7109375" style="3" bestFit="1" customWidth="1"/>
    <col min="16137" max="16137" width="9.140625" style="3" customWidth="1"/>
    <col min="16138" max="16138" width="14.42578125" style="3" customWidth="1"/>
    <col min="16139" max="16149" width="6.85546875" style="3" customWidth="1"/>
    <col min="16150" max="16151" width="6.7109375" style="3" customWidth="1"/>
    <col min="16152" max="16153" width="4.7109375" style="3" customWidth="1"/>
    <col min="16154" max="16155" width="5.85546875" style="3" customWidth="1"/>
    <col min="16156" max="16157" width="6.7109375" style="3" customWidth="1"/>
    <col min="16158" max="16159" width="11.5703125" style="3" customWidth="1"/>
    <col min="16160" max="16160" width="13.28515625" style="3" customWidth="1"/>
    <col min="16161" max="16161" width="11.5703125" style="3" customWidth="1"/>
    <col min="16162" max="16384" width="9.140625" style="3"/>
  </cols>
  <sheetData>
    <row r="2" spans="2:33" x14ac:dyDescent="0.25">
      <c r="B2" s="134"/>
      <c r="C2" s="134"/>
      <c r="D2" s="134"/>
      <c r="E2" s="134"/>
      <c r="F2" s="134"/>
      <c r="AG2" s="3"/>
    </row>
    <row r="3" spans="2:33" ht="25.5" customHeight="1" x14ac:dyDescent="0.25">
      <c r="B3" s="126" t="s">
        <v>34</v>
      </c>
      <c r="C3" s="127"/>
      <c r="D3" s="131"/>
      <c r="E3" s="132"/>
      <c r="F3" s="133"/>
      <c r="H3" s="7"/>
      <c r="I3" s="7"/>
      <c r="J3" s="7"/>
      <c r="K3" s="7"/>
      <c r="L3" s="4"/>
      <c r="M3" s="4"/>
      <c r="N3" s="4"/>
      <c r="O3" s="4"/>
      <c r="AB3" s="7"/>
      <c r="AC3" s="7"/>
      <c r="AD3" s="7"/>
      <c r="AE3" s="7"/>
      <c r="AF3" s="3"/>
      <c r="AG3" s="3"/>
    </row>
    <row r="4" spans="2:33" ht="25.5" customHeight="1" x14ac:dyDescent="0.25">
      <c r="B4" s="126" t="s">
        <v>35</v>
      </c>
      <c r="C4" s="127"/>
      <c r="D4" s="128" t="s">
        <v>61</v>
      </c>
      <c r="E4" s="129"/>
      <c r="F4" s="130"/>
      <c r="H4" s="7"/>
      <c r="I4" s="7"/>
      <c r="J4" s="7"/>
      <c r="K4" s="7"/>
      <c r="L4" s="4"/>
      <c r="M4" s="4"/>
      <c r="N4" s="4"/>
      <c r="O4" s="4"/>
      <c r="AB4" s="7"/>
      <c r="AC4" s="7"/>
      <c r="AD4" s="7"/>
      <c r="AE4" s="7"/>
      <c r="AF4" s="3"/>
      <c r="AG4" s="3"/>
    </row>
    <row r="5" spans="2:33" ht="13.5" thickBot="1" x14ac:dyDescent="0.3">
      <c r="D5" s="8"/>
      <c r="E5" s="4"/>
      <c r="F5" s="7"/>
      <c r="H5" s="6"/>
      <c r="J5" s="5"/>
      <c r="K5" s="6"/>
      <c r="L5" s="4"/>
      <c r="M5" s="4"/>
      <c r="N5" s="4"/>
      <c r="O5" s="4"/>
      <c r="AB5" s="7"/>
      <c r="AC5" s="7"/>
      <c r="AD5" s="7"/>
      <c r="AE5" s="7"/>
      <c r="AF5" s="3"/>
      <c r="AG5" s="3"/>
    </row>
    <row r="6" spans="2:33" s="36" customFormat="1" ht="12.75" customHeight="1" x14ac:dyDescent="0.25">
      <c r="B6" s="108" t="s">
        <v>16</v>
      </c>
      <c r="C6" s="111" t="s">
        <v>10</v>
      </c>
      <c r="D6" s="57"/>
      <c r="E6" s="108" t="s">
        <v>33</v>
      </c>
      <c r="F6" s="108" t="s">
        <v>17</v>
      </c>
      <c r="G6" s="109" t="s">
        <v>18</v>
      </c>
      <c r="H6" s="108" t="s">
        <v>19</v>
      </c>
      <c r="I6" s="108" t="s">
        <v>20</v>
      </c>
      <c r="J6" s="120" t="s">
        <v>21</v>
      </c>
      <c r="K6" s="121" t="s">
        <v>22</v>
      </c>
      <c r="L6" s="122" t="s">
        <v>23</v>
      </c>
      <c r="M6" s="123"/>
      <c r="N6" s="123"/>
      <c r="O6" s="123"/>
      <c r="P6" s="101" t="s">
        <v>24</v>
      </c>
      <c r="Q6" s="99"/>
      <c r="R6" s="99"/>
      <c r="S6" s="101" t="s">
        <v>25</v>
      </c>
      <c r="T6" s="99"/>
      <c r="U6" s="100"/>
      <c r="V6" s="99" t="s">
        <v>26</v>
      </c>
      <c r="W6" s="99"/>
      <c r="X6" s="100"/>
      <c r="Y6" s="101" t="s">
        <v>27</v>
      </c>
      <c r="Z6" s="99"/>
      <c r="AA6" s="100"/>
      <c r="AB6" s="102" t="str">
        <f>P6</f>
        <v>ГЗФомс</v>
      </c>
      <c r="AC6" s="105" t="str">
        <f t="shared" ref="AC6" si="0">S6</f>
        <v>ОМС</v>
      </c>
      <c r="AD6" s="105" t="str">
        <f>V6</f>
        <v>ГЗапробация</v>
      </c>
      <c r="AE6" s="114" t="str">
        <f>Y6</f>
        <v>ПМУ</v>
      </c>
    </row>
    <row r="7" spans="2:33" s="36" customFormat="1" ht="12" x14ac:dyDescent="0.25">
      <c r="B7" s="108"/>
      <c r="C7" s="112"/>
      <c r="D7" s="110" t="s">
        <v>28</v>
      </c>
      <c r="E7" s="108"/>
      <c r="F7" s="108"/>
      <c r="G7" s="109"/>
      <c r="H7" s="108"/>
      <c r="I7" s="108"/>
      <c r="J7" s="120"/>
      <c r="K7" s="121"/>
      <c r="L7" s="124"/>
      <c r="M7" s="125"/>
      <c r="N7" s="125"/>
      <c r="O7" s="125"/>
      <c r="P7" s="119" t="s">
        <v>29</v>
      </c>
      <c r="Q7" s="117"/>
      <c r="R7" s="117"/>
      <c r="S7" s="119" t="s">
        <v>29</v>
      </c>
      <c r="T7" s="117"/>
      <c r="U7" s="118"/>
      <c r="V7" s="117" t="s">
        <v>29</v>
      </c>
      <c r="W7" s="117"/>
      <c r="X7" s="118"/>
      <c r="Y7" s="119" t="s">
        <v>29</v>
      </c>
      <c r="Z7" s="117"/>
      <c r="AA7" s="118"/>
      <c r="AB7" s="103"/>
      <c r="AC7" s="106"/>
      <c r="AD7" s="106"/>
      <c r="AE7" s="115"/>
    </row>
    <row r="8" spans="2:33" s="36" customFormat="1" ht="38.25" customHeight="1" x14ac:dyDescent="0.25">
      <c r="B8" s="108"/>
      <c r="C8" s="113"/>
      <c r="D8" s="110"/>
      <c r="E8" s="108"/>
      <c r="F8" s="108"/>
      <c r="G8" s="109"/>
      <c r="H8" s="108"/>
      <c r="I8" s="108"/>
      <c r="J8" s="120"/>
      <c r="K8" s="121"/>
      <c r="L8" s="56"/>
      <c r="M8" s="56"/>
      <c r="N8" s="56"/>
      <c r="O8" s="37"/>
      <c r="P8" s="38"/>
      <c r="Q8" s="39"/>
      <c r="R8" s="40"/>
      <c r="S8" s="38"/>
      <c r="T8" s="39"/>
      <c r="U8" s="41"/>
      <c r="V8" s="42"/>
      <c r="W8" s="39"/>
      <c r="X8" s="41"/>
      <c r="Y8" s="42"/>
      <c r="Z8" s="39"/>
      <c r="AA8" s="40"/>
      <c r="AB8" s="104"/>
      <c r="AC8" s="107"/>
      <c r="AD8" s="107"/>
      <c r="AE8" s="116"/>
    </row>
    <row r="9" spans="2:33" x14ac:dyDescent="0.25">
      <c r="B9" s="15">
        <f>НМЦК!B11</f>
        <v>1</v>
      </c>
      <c r="C9" s="59" t="str">
        <f>НМЦК!C11</f>
        <v>21.20.23.110</v>
      </c>
      <c r="D9" s="16" t="str">
        <f>НМЦК!D11</f>
        <v>0151-КомбиБест ВИЧ-1,2 АГ/АТ (комплект 1)</v>
      </c>
      <c r="E9" s="16"/>
      <c r="F9" s="9" t="str">
        <f>НМЦК!F11</f>
        <v>набор</v>
      </c>
      <c r="G9" s="17">
        <v>1</v>
      </c>
      <c r="H9" s="9">
        <f>НМЦК!N11</f>
        <v>16252</v>
      </c>
      <c r="I9" s="9">
        <f>G9*H9</f>
        <v>16252</v>
      </c>
      <c r="J9" s="43">
        <f t="shared" ref="J9" si="1">G9-SUM(L9:O9)</f>
        <v>1</v>
      </c>
      <c r="K9" s="44">
        <f t="shared" ref="K9" si="2">J9*H9</f>
        <v>16252</v>
      </c>
      <c r="L9" s="45"/>
      <c r="M9" s="45"/>
      <c r="N9" s="45"/>
      <c r="O9" s="46"/>
      <c r="P9" s="47"/>
      <c r="Q9" s="48"/>
      <c r="R9" s="49"/>
      <c r="S9" s="50"/>
      <c r="T9" s="48"/>
      <c r="U9" s="51"/>
      <c r="V9" s="52"/>
      <c r="W9" s="48"/>
      <c r="X9" s="51"/>
      <c r="Y9" s="52"/>
      <c r="Z9" s="48">
        <v>1</v>
      </c>
      <c r="AA9" s="49"/>
      <c r="AB9" s="53">
        <f t="shared" ref="AB9" si="3">SUM(P9:R9)*H9</f>
        <v>0</v>
      </c>
      <c r="AC9" s="54">
        <f t="shared" ref="AC9" si="4">SUM(S9:U9)*H9</f>
        <v>0</v>
      </c>
      <c r="AD9" s="54">
        <f t="shared" ref="AD9" si="5">SUM(V9:X9)*H9</f>
        <v>0</v>
      </c>
      <c r="AE9" s="55">
        <f t="shared" ref="AE9" si="6">SUM(Y9:AA9)*H9</f>
        <v>16252</v>
      </c>
      <c r="AF9" s="3"/>
      <c r="AG9" s="3"/>
    </row>
    <row r="10" spans="2:33" x14ac:dyDescent="0.25">
      <c r="B10" s="58">
        <f>НМЦК!B12</f>
        <v>2</v>
      </c>
      <c r="C10" s="59" t="str">
        <f>НМЦК!C12</f>
        <v>21.20.23.110</v>
      </c>
      <c r="D10" s="16" t="str">
        <f>НМЦК!D12</f>
        <v>0571- Векторгеп HBsAg плюс (комплект 1)</v>
      </c>
      <c r="E10" s="16"/>
      <c r="F10" s="9" t="str">
        <f>НМЦК!F12</f>
        <v>набор</v>
      </c>
      <c r="G10" s="17">
        <v>1</v>
      </c>
      <c r="H10" s="9">
        <f>НМЦК!N12</f>
        <v>4166.9979999999996</v>
      </c>
      <c r="I10" s="9">
        <f>G10*H10</f>
        <v>4166.9979999999996</v>
      </c>
      <c r="J10" s="43">
        <f t="shared" ref="J10:J15" si="7">G10-SUM(L10:O10)</f>
        <v>1</v>
      </c>
      <c r="K10" s="44">
        <f t="shared" ref="K10:K15" si="8">J10*H10</f>
        <v>4166.9979999999996</v>
      </c>
      <c r="L10" s="45"/>
      <c r="M10" s="45"/>
      <c r="N10" s="45"/>
      <c r="O10" s="46"/>
      <c r="P10" s="47"/>
      <c r="Q10" s="48"/>
      <c r="R10" s="49"/>
      <c r="S10" s="50"/>
      <c r="T10" s="48"/>
      <c r="U10" s="51"/>
      <c r="V10" s="52"/>
      <c r="W10" s="48"/>
      <c r="X10" s="51"/>
      <c r="Y10" s="52"/>
      <c r="Z10" s="48">
        <v>1</v>
      </c>
      <c r="AA10" s="49"/>
      <c r="AB10" s="53">
        <f t="shared" ref="AB10:AB16" si="9">SUM(P10:R10)*H10</f>
        <v>0</v>
      </c>
      <c r="AC10" s="54">
        <f t="shared" ref="AC10:AC16" si="10">SUM(S10:U10)*H10</f>
        <v>0</v>
      </c>
      <c r="AD10" s="54">
        <f t="shared" ref="AD10:AD16" si="11">SUM(V10:X10)*H10</f>
        <v>0</v>
      </c>
      <c r="AE10" s="55">
        <f t="shared" ref="AE10:AE16" si="12">SUM(Y10:AA10)*H10</f>
        <v>4166.9979999999996</v>
      </c>
      <c r="AF10" s="3"/>
      <c r="AG10" s="3"/>
    </row>
    <row r="11" spans="2:33" x14ac:dyDescent="0.25">
      <c r="B11" s="58">
        <f>НМЦК!B13</f>
        <v>3</v>
      </c>
      <c r="C11" s="59" t="str">
        <f>НМЦК!C13</f>
        <v>21.20.23.110</v>
      </c>
      <c r="D11" s="16" t="str">
        <f>НМЦК!D13</f>
        <v>0546 – HbsAg- подтверждающий- ИФА-БЕСТ</v>
      </c>
      <c r="E11" s="16"/>
      <c r="F11" s="9" t="str">
        <f>НМЦК!F13</f>
        <v>набор</v>
      </c>
      <c r="G11" s="17">
        <v>1</v>
      </c>
      <c r="H11" s="9">
        <f>НМЦК!N13</f>
        <v>7745.0010000000002</v>
      </c>
      <c r="I11" s="9">
        <f t="shared" ref="I11:I15" si="13">G11*H11</f>
        <v>7745.0010000000002</v>
      </c>
      <c r="J11" s="43">
        <f t="shared" si="7"/>
        <v>1</v>
      </c>
      <c r="K11" s="44">
        <f t="shared" si="8"/>
        <v>7745.0010000000002</v>
      </c>
      <c r="L11" s="45"/>
      <c r="M11" s="45"/>
      <c r="N11" s="45"/>
      <c r="O11" s="46"/>
      <c r="P11" s="47"/>
      <c r="Q11" s="48"/>
      <c r="R11" s="49"/>
      <c r="S11" s="50"/>
      <c r="T11" s="48"/>
      <c r="U11" s="51"/>
      <c r="V11" s="52"/>
      <c r="W11" s="48"/>
      <c r="X11" s="51"/>
      <c r="Y11" s="52"/>
      <c r="Z11" s="48">
        <v>1</v>
      </c>
      <c r="AA11" s="49"/>
      <c r="AB11" s="53">
        <f t="shared" si="9"/>
        <v>0</v>
      </c>
      <c r="AC11" s="54">
        <f t="shared" si="10"/>
        <v>0</v>
      </c>
      <c r="AD11" s="54">
        <f t="shared" si="11"/>
        <v>0</v>
      </c>
      <c r="AE11" s="55">
        <f t="shared" si="12"/>
        <v>7745.0010000000002</v>
      </c>
      <c r="AF11" s="3"/>
      <c r="AG11" s="3"/>
    </row>
    <row r="12" spans="2:33" x14ac:dyDescent="0.25">
      <c r="B12" s="58">
        <f>НМЦК!B14</f>
        <v>4</v>
      </c>
      <c r="C12" s="59" t="str">
        <f>НМЦК!C14</f>
        <v>21.20.23.110</v>
      </c>
      <c r="D12" s="16" t="str">
        <f>НМЦК!D14</f>
        <v>0546- ВектоHbsAg- антитела</v>
      </c>
      <c r="E12" s="16"/>
      <c r="F12" s="9" t="str">
        <f>НМЦК!F14</f>
        <v>набор</v>
      </c>
      <c r="G12" s="17">
        <v>1</v>
      </c>
      <c r="H12" s="9">
        <f>НМЦК!N14</f>
        <v>8556.9989999999998</v>
      </c>
      <c r="I12" s="9">
        <f t="shared" si="13"/>
        <v>8556.9989999999998</v>
      </c>
      <c r="J12" s="43">
        <f t="shared" si="7"/>
        <v>1</v>
      </c>
      <c r="K12" s="44">
        <f t="shared" si="8"/>
        <v>8556.9989999999998</v>
      </c>
      <c r="L12" s="45"/>
      <c r="M12" s="45"/>
      <c r="N12" s="45"/>
      <c r="O12" s="46"/>
      <c r="P12" s="47"/>
      <c r="Q12" s="48"/>
      <c r="R12" s="49"/>
      <c r="S12" s="50"/>
      <c r="T12" s="48"/>
      <c r="U12" s="51"/>
      <c r="V12" s="52"/>
      <c r="W12" s="48"/>
      <c r="X12" s="51"/>
      <c r="Y12" s="52"/>
      <c r="Z12" s="48">
        <v>1</v>
      </c>
      <c r="AA12" s="49"/>
      <c r="AB12" s="53">
        <f t="shared" si="9"/>
        <v>0</v>
      </c>
      <c r="AC12" s="54">
        <f t="shared" si="10"/>
        <v>0</v>
      </c>
      <c r="AD12" s="54">
        <f t="shared" si="11"/>
        <v>0</v>
      </c>
      <c r="AE12" s="55">
        <f t="shared" si="12"/>
        <v>8556.9989999999998</v>
      </c>
      <c r="AF12" s="3"/>
      <c r="AG12" s="3"/>
    </row>
    <row r="13" spans="2:33" x14ac:dyDescent="0.25">
      <c r="B13" s="58">
        <f>НМЦК!B15</f>
        <v>5</v>
      </c>
      <c r="C13" s="59" t="str">
        <f>НМЦК!C15</f>
        <v>21.20.23.110</v>
      </c>
      <c r="D13" s="16" t="str">
        <f>НМЦК!D15</f>
        <v>0772- Бест анти – ВГС (комплект 1)</v>
      </c>
      <c r="E13" s="16"/>
      <c r="F13" s="9" t="str">
        <f>НМЦК!F15</f>
        <v>набор</v>
      </c>
      <c r="G13" s="17">
        <v>1</v>
      </c>
      <c r="H13" s="9">
        <f>НМЦК!N15</f>
        <v>4166.9979999999996</v>
      </c>
      <c r="I13" s="9">
        <f t="shared" si="13"/>
        <v>4166.9979999999996</v>
      </c>
      <c r="J13" s="43">
        <f t="shared" si="7"/>
        <v>1</v>
      </c>
      <c r="K13" s="44">
        <f t="shared" si="8"/>
        <v>4166.9979999999996</v>
      </c>
      <c r="L13" s="45"/>
      <c r="M13" s="45"/>
      <c r="N13" s="45"/>
      <c r="O13" s="46"/>
      <c r="P13" s="47"/>
      <c r="Q13" s="48"/>
      <c r="R13" s="49"/>
      <c r="S13" s="50"/>
      <c r="T13" s="48"/>
      <c r="U13" s="51"/>
      <c r="V13" s="52"/>
      <c r="W13" s="48"/>
      <c r="X13" s="51"/>
      <c r="Y13" s="52"/>
      <c r="Z13" s="48">
        <v>1</v>
      </c>
      <c r="AA13" s="49"/>
      <c r="AB13" s="53">
        <f t="shared" si="9"/>
        <v>0</v>
      </c>
      <c r="AC13" s="54">
        <f t="shared" si="10"/>
        <v>0</v>
      </c>
      <c r="AD13" s="54">
        <f t="shared" si="11"/>
        <v>0</v>
      </c>
      <c r="AE13" s="55">
        <f t="shared" si="12"/>
        <v>4166.9979999999996</v>
      </c>
      <c r="AF13" s="3"/>
      <c r="AG13" s="3"/>
    </row>
    <row r="14" spans="2:33" x14ac:dyDescent="0.25">
      <c r="B14" s="58">
        <f>НМЦК!B16</f>
        <v>6</v>
      </c>
      <c r="C14" s="59" t="str">
        <f>НМЦК!C16</f>
        <v>21.20.23.110</v>
      </c>
      <c r="D14" s="16" t="str">
        <f>НМЦК!D16</f>
        <v>0774-Бест анти – ВГС-спектр</v>
      </c>
      <c r="E14" s="16"/>
      <c r="F14" s="9" t="str">
        <f>НМЦК!F16</f>
        <v>набор</v>
      </c>
      <c r="G14" s="17">
        <v>1</v>
      </c>
      <c r="H14" s="9">
        <f>НМЦК!N16</f>
        <v>8475</v>
      </c>
      <c r="I14" s="9">
        <f t="shared" si="13"/>
        <v>8475</v>
      </c>
      <c r="J14" s="43">
        <f t="shared" si="7"/>
        <v>1</v>
      </c>
      <c r="K14" s="44">
        <f t="shared" si="8"/>
        <v>8475</v>
      </c>
      <c r="L14" s="45"/>
      <c r="M14" s="45"/>
      <c r="N14" s="45"/>
      <c r="O14" s="46"/>
      <c r="P14" s="47"/>
      <c r="Q14" s="48"/>
      <c r="R14" s="49"/>
      <c r="S14" s="50"/>
      <c r="T14" s="48"/>
      <c r="U14" s="51"/>
      <c r="V14" s="52"/>
      <c r="W14" s="48"/>
      <c r="X14" s="51"/>
      <c r="Y14" s="52"/>
      <c r="Z14" s="48">
        <v>1</v>
      </c>
      <c r="AA14" s="49"/>
      <c r="AB14" s="53">
        <f t="shared" si="9"/>
        <v>0</v>
      </c>
      <c r="AC14" s="54">
        <f t="shared" si="10"/>
        <v>0</v>
      </c>
      <c r="AD14" s="54">
        <f t="shared" si="11"/>
        <v>0</v>
      </c>
      <c r="AE14" s="55">
        <f t="shared" si="12"/>
        <v>8475</v>
      </c>
      <c r="AF14" s="3"/>
      <c r="AG14" s="3"/>
    </row>
    <row r="15" spans="2:33" ht="25.5" x14ac:dyDescent="0.25">
      <c r="B15" s="58">
        <f>НМЦК!B17</f>
        <v>7</v>
      </c>
      <c r="C15" s="59" t="str">
        <f>НМЦК!C17</f>
        <v>21.20.23.110</v>
      </c>
      <c r="D15" s="16" t="str">
        <f>НМЦК!D17</f>
        <v>1856- РекомбиБест антипаллидум-сумарные антитела (комплект 2)</v>
      </c>
      <c r="E15" s="16"/>
      <c r="F15" s="9" t="str">
        <f>НМЦК!F17</f>
        <v>набор</v>
      </c>
      <c r="G15" s="17">
        <v>1</v>
      </c>
      <c r="H15" s="9">
        <f>НМЦК!N17</f>
        <v>4088.9969999999998</v>
      </c>
      <c r="I15" s="9">
        <f t="shared" si="13"/>
        <v>4088.9969999999998</v>
      </c>
      <c r="J15" s="43">
        <f t="shared" si="7"/>
        <v>1</v>
      </c>
      <c r="K15" s="44">
        <f t="shared" si="8"/>
        <v>4088.9969999999998</v>
      </c>
      <c r="L15" s="45"/>
      <c r="M15" s="45"/>
      <c r="N15" s="45"/>
      <c r="O15" s="46"/>
      <c r="P15" s="47"/>
      <c r="Q15" s="48"/>
      <c r="R15" s="49"/>
      <c r="S15" s="50"/>
      <c r="T15" s="48"/>
      <c r="U15" s="51"/>
      <c r="V15" s="52"/>
      <c r="W15" s="48"/>
      <c r="X15" s="51"/>
      <c r="Y15" s="52"/>
      <c r="Z15" s="48">
        <v>1</v>
      </c>
      <c r="AA15" s="49"/>
      <c r="AB15" s="53">
        <f t="shared" si="9"/>
        <v>0</v>
      </c>
      <c r="AC15" s="54">
        <f t="shared" si="10"/>
        <v>0</v>
      </c>
      <c r="AD15" s="54">
        <f t="shared" si="11"/>
        <v>0</v>
      </c>
      <c r="AE15" s="55">
        <f t="shared" si="12"/>
        <v>4088.9969999999998</v>
      </c>
      <c r="AF15" s="3"/>
      <c r="AG15" s="3"/>
    </row>
    <row r="16" spans="2:33" x14ac:dyDescent="0.25">
      <c r="B16" s="58">
        <f>НМЦК!B18</f>
        <v>8</v>
      </c>
      <c r="C16" s="59" t="str">
        <f>НМЦК!C18</f>
        <v>21.20.23.110</v>
      </c>
      <c r="D16" s="16" t="str">
        <f>НМЦК!D18</f>
        <v>1822- Антикардиолипин – РПР- Бест</v>
      </c>
      <c r="E16" s="16"/>
      <c r="F16" s="9" t="str">
        <f>НМЦК!F18</f>
        <v>набор</v>
      </c>
      <c r="G16" s="17">
        <v>1</v>
      </c>
      <c r="H16" s="9">
        <f>НМЦК!N18</f>
        <v>4897.0019999999995</v>
      </c>
      <c r="I16" s="9">
        <f t="shared" ref="I16" si="14">G16*H16</f>
        <v>4897.0019999999995</v>
      </c>
      <c r="J16" s="43">
        <f t="shared" ref="J16" si="15">G16-SUM(L16:O16)</f>
        <v>1</v>
      </c>
      <c r="K16" s="44">
        <f t="shared" ref="K16" si="16">J16*H16</f>
        <v>4897.0019999999995</v>
      </c>
      <c r="L16" s="45"/>
      <c r="M16" s="45"/>
      <c r="N16" s="45"/>
      <c r="O16" s="46"/>
      <c r="P16" s="47"/>
      <c r="Q16" s="48"/>
      <c r="R16" s="49"/>
      <c r="S16" s="50"/>
      <c r="T16" s="48"/>
      <c r="U16" s="51"/>
      <c r="V16" s="52"/>
      <c r="W16" s="48"/>
      <c r="X16" s="51"/>
      <c r="Y16" s="52"/>
      <c r="Z16" s="48">
        <v>1</v>
      </c>
      <c r="AA16" s="49"/>
      <c r="AB16" s="53">
        <f t="shared" si="9"/>
        <v>0</v>
      </c>
      <c r="AC16" s="54">
        <f t="shared" si="10"/>
        <v>0</v>
      </c>
      <c r="AD16" s="54">
        <f t="shared" si="11"/>
        <v>0</v>
      </c>
      <c r="AE16" s="55">
        <f t="shared" si="12"/>
        <v>4897.0019999999995</v>
      </c>
      <c r="AF16" s="3"/>
      <c r="AG16" s="3"/>
    </row>
    <row r="17" spans="2:33" x14ac:dyDescent="0.25">
      <c r="B17" s="98" t="s">
        <v>30</v>
      </c>
      <c r="C17" s="98"/>
      <c r="D17" s="98"/>
      <c r="E17" s="98"/>
      <c r="F17" s="98"/>
      <c r="G17" s="98"/>
      <c r="H17" s="98"/>
      <c r="I17" s="9">
        <f>SUM(I9:I16)</f>
        <v>58348.995000000003</v>
      </c>
      <c r="J17" s="5"/>
      <c r="K17" s="10">
        <f>SUM(K9:K9)</f>
        <v>16252</v>
      </c>
      <c r="L17" s="4"/>
      <c r="M17" s="4"/>
      <c r="N17" s="4"/>
      <c r="O17" s="4"/>
      <c r="AB17" s="11">
        <f>SUM(AB9:AB16)</f>
        <v>0</v>
      </c>
      <c r="AC17" s="11">
        <f>SUM(AC9:AC16)</f>
        <v>0</v>
      </c>
      <c r="AD17" s="11">
        <f>SUM(AD9:AD16)</f>
        <v>0</v>
      </c>
      <c r="AE17" s="11">
        <f>SUM(AE9:AE16)</f>
        <v>58348.995000000003</v>
      </c>
      <c r="AF17" s="3"/>
      <c r="AG17" s="3"/>
    </row>
    <row r="18" spans="2:33" x14ac:dyDescent="0.25">
      <c r="B18" s="98"/>
      <c r="C18" s="98"/>
      <c r="D18" s="98"/>
      <c r="E18" s="98"/>
      <c r="F18" s="98"/>
      <c r="G18" s="98"/>
      <c r="H18" s="98"/>
      <c r="I18" s="9">
        <f>SUM(AB17:AE17)</f>
        <v>58348.995000000003</v>
      </c>
      <c r="J18" s="5"/>
      <c r="K18" s="6"/>
      <c r="L18" s="4"/>
      <c r="M18" s="4"/>
      <c r="N18" s="4"/>
      <c r="O18" s="4"/>
      <c r="AB18" s="7"/>
      <c r="AC18" s="7"/>
      <c r="AD18" s="7"/>
      <c r="AE18" s="7"/>
      <c r="AF18" s="3"/>
      <c r="AG18" s="3"/>
    </row>
  </sheetData>
  <mergeCells count="29">
    <mergeCell ref="B4:C4"/>
    <mergeCell ref="D4:F4"/>
    <mergeCell ref="B3:C3"/>
    <mergeCell ref="D3:F3"/>
    <mergeCell ref="B2:F2"/>
    <mergeCell ref="AD6:AD8"/>
    <mergeCell ref="AE6:AE8"/>
    <mergeCell ref="V7:X7"/>
    <mergeCell ref="Y7:AA7"/>
    <mergeCell ref="I6:I8"/>
    <mergeCell ref="J6:J8"/>
    <mergeCell ref="K6:K8"/>
    <mergeCell ref="L6:O7"/>
    <mergeCell ref="P6:R6"/>
    <mergeCell ref="S6:U6"/>
    <mergeCell ref="P7:R7"/>
    <mergeCell ref="S7:U7"/>
    <mergeCell ref="B17:H18"/>
    <mergeCell ref="V6:X6"/>
    <mergeCell ref="Y6:AA6"/>
    <mergeCell ref="AB6:AB8"/>
    <mergeCell ref="AC6:AC8"/>
    <mergeCell ref="H6:H8"/>
    <mergeCell ref="B6:B8"/>
    <mergeCell ref="E6:E8"/>
    <mergeCell ref="F6:F8"/>
    <mergeCell ref="G6:G8"/>
    <mergeCell ref="D7:D8"/>
    <mergeCell ref="C6:C8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Разбивка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2026-05-28T11:58:44Z</dcterms:modified>
</cp:coreProperties>
</file>