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Правовое управление\2026 год\Документации\Ед. поставщик ЕАТ\ДОЭБ\Закупка ограждения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Print_Area" localSheetId="0">Лист1!$A$1:$M$17</definedName>
  </definedNames>
  <calcPr calcId="162913"/>
</workbook>
</file>

<file path=xl/calcChain.xml><?xml version="1.0" encoding="utf-8"?>
<calcChain xmlns="http://schemas.openxmlformats.org/spreadsheetml/2006/main">
  <c r="J13" i="1" l="1"/>
  <c r="L13" i="1" l="1"/>
  <c r="M13" i="1" s="1"/>
  <c r="K13" i="1"/>
  <c r="L14" i="1" l="1"/>
  <c r="M14" i="1" s="1"/>
  <c r="J14" i="1"/>
  <c r="K14" i="1" s="1"/>
  <c r="L12" i="1"/>
  <c r="M12" i="1" s="1"/>
  <c r="J12" i="1"/>
  <c r="K12" i="1" s="1"/>
  <c r="M15" i="1" l="1"/>
</calcChain>
</file>

<file path=xl/sharedStrings.xml><?xml version="1.0" encoding="utf-8"?>
<sst xmlns="http://schemas.openxmlformats.org/spreadsheetml/2006/main" count="38" uniqueCount="36">
  <si>
    <t>Характеристики объекта закупки</t>
  </si>
  <si>
    <t>Используемый метод определения НМЦК 
с обоснованием: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</si>
  <si>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</si>
  <si>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</si>
  <si>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</si>
  <si>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</si>
  <si>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</si>
  <si>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Среднеквадр. отклонение</t>
  </si>
  <si>
    <t>Коэффициент вариации (%)</t>
  </si>
  <si>
    <t>Цена (руб.)</t>
  </si>
  <si>
    <t>Итого: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</si>
  <si>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ч.6 ст.22 44-ФЗ) 
Расчет выполнен в соответствии с Методическими рекомендациями, утвержденными приказом МЭР РФ от 02.10.2013 №567</t>
  </si>
  <si>
    <t>Средняя цена (руб.)</t>
  </si>
  <si>
    <t xml:space="preserve"> согласно приложению № 1 к извещению 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</si>
  <si>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</si>
  <si>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</si>
  <si>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</si>
  <si>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Оплата производится в рублях по курсу соответствующей валюты, установленному Центральным банком на дату заключения контракта</t>
  </si>
  <si>
    <t>Поставщик 1</t>
  </si>
  <si>
    <t xml:space="preserve">Поставщик 2 </t>
  </si>
  <si>
    <t xml:space="preserve">Поставщик 3 </t>
  </si>
  <si>
    <t>НМЦК (руб)</t>
  </si>
  <si>
    <t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</t>
  </si>
  <si>
    <t>штука</t>
  </si>
  <si>
    <t xml:space="preserve">Обоснование начальной (максимальной) цены контракта, цены контракта, заключаемого с единственным поставщиком (подрядчиком, исполнителем) (в соответствии с ч.6 ст.22 44-ФЗ) 
           </t>
  </si>
  <si>
    <t>Закупка ограждения для нужд ФГБУ "РГБ"</t>
  </si>
  <si>
    <t xml:space="preserve"> 
3D панель для забора Grand Line Light 2.5x1.73 м оцинкованный зеленый RAL 6005</t>
  </si>
  <si>
    <t xml:space="preserve"> 
Калитка 3D  100x200см труба 40x40мм 2 столба 60x60мм c фланцем и замком левое на себя RAL 6005 цвет зеленый</t>
  </si>
  <si>
    <t xml:space="preserve"> штука</t>
  </si>
  <si>
    <t>Крепление сетки/секции заборной к столбам 60х60 мм зеленое RAL 6005 (3 шт.)</t>
  </si>
  <si>
    <t>упаковка</t>
  </si>
  <si>
    <t>Дата подготовки обоснования НМЦК: 26.06.2026</t>
  </si>
  <si>
    <t>25.93.13.120             Ткани металлические, решетки, сетки и ограждения из проволоки из меди</t>
  </si>
  <si>
    <t xml:space="preserve">25.93.13.120               Ткани металлические, решетки, сетки и ограждения из проволоки из меди
</t>
  </si>
  <si>
    <t xml:space="preserve">25.94.11.190               Изделия резьбовые из черных металлов прочие, не включенные в другие группировки </t>
  </si>
  <si>
    <t>На основании проведенного анализа рынка и расчетов, НМЦК составляет: 59 122 рублей 97копеек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</si>
</sst>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0000"/>
    <numFmt numFmtId="166" formatCode="#,##0.00\ _₽"/>
    <numFmt numFmtId="167" formatCode="0.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 applyAlignment="0"/>
    <xf numFmtId="0" fontId="1" fillId="0" borderId="0" applyAlignment="0"/>
    <xf numFmtId="164" fontId="6" fillId="0" borderId="0" applyFont="0" applyFill="0" applyBorder="0" applyAlignment="0" applyProtection="0"/>
  </cellStyleXfs>
  <cellXfs count="58">
    <xf numFmtId="0" fontId="0" fillId="0" borderId="0" xfId="0" applyBorder="1"/>
    <xf numFmtId="0" fontId="0" fillId="0" borderId="0" xfId="0" applyFont="1"/>
    <xf numFmtId="2" fontId="7" fillId="0" borderId="0" xfId="0" applyNumberFormat="1" applyFont="1" applyAlignment="1">
      <alignment vertical="top" wrapText="1"/>
    </xf>
    <xf numFmtId="2" fontId="0" fillId="0" borderId="0" xfId="0" applyNumberFormat="1" applyFont="1"/>
    <xf numFmtId="2" fontId="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2" fontId="8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vertical="top" wrapText="1"/>
    </xf>
    <xf numFmtId="0" fontId="0" fillId="0" borderId="0" xfId="0" applyFont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Border="1"/>
    <xf numFmtId="0" fontId="14" fillId="0" borderId="0" xfId="0" applyFont="1" applyBorder="1" applyAlignment="1">
      <alignment vertical="center" wrapText="1"/>
    </xf>
    <xf numFmtId="164" fontId="10" fillId="0" borderId="0" xfId="2" applyFont="1" applyBorder="1" applyAlignment="1">
      <alignment horizontal="center" vertical="center" wrapText="1"/>
    </xf>
    <xf numFmtId="164" fontId="14" fillId="0" borderId="0" xfId="2" applyFont="1"/>
    <xf numFmtId="1" fontId="13" fillId="0" borderId="0" xfId="0" applyNumberFormat="1" applyFont="1" applyBorder="1" applyAlignment="1">
      <alignment horizontal="center" vertical="center" wrapText="1"/>
    </xf>
    <xf numFmtId="164" fontId="2" fillId="0" borderId="0" xfId="2" applyFont="1" applyBorder="1" applyAlignment="1">
      <alignment horizontal="center" vertical="center" wrapText="1"/>
    </xf>
    <xf numFmtId="165" fontId="12" fillId="0" borderId="0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Border="1"/>
    <xf numFmtId="2" fontId="8" fillId="0" borderId="0" xfId="0" applyNumberFormat="1" applyFont="1" applyBorder="1" applyAlignment="1">
      <alignment horizontal="center" vertical="center"/>
    </xf>
    <xf numFmtId="167" fontId="0" fillId="0" borderId="0" xfId="0" applyNumberFormat="1" applyFont="1" applyBorder="1"/>
    <xf numFmtId="2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1" xfId="2" applyFont="1" applyBorder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center" vertical="center" wrapText="1"/>
    </xf>
    <xf numFmtId="166" fontId="1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9" fillId="0" borderId="0" xfId="0" applyFont="1"/>
    <xf numFmtId="2" fontId="19" fillId="0" borderId="0" xfId="0" applyNumberFormat="1" applyFont="1"/>
    <xf numFmtId="2" fontId="18" fillId="0" borderId="0" xfId="0" applyNumberFormat="1" applyFont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8</xdr:row>
      <xdr:rowOff>19050</xdr:rowOff>
    </xdr:from>
    <xdr:to>
      <xdr:col>4</xdr:col>
      <xdr:colOff>66675</xdr:colOff>
      <xdr:row>8</xdr:row>
      <xdr:rowOff>504825</xdr:rowOff>
    </xdr:to>
    <xdr:pic>
      <xdr:nvPicPr>
        <xdr:cNvPr id="3540" name="Изображение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5172075"/>
          <a:ext cx="11239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171450</xdr:colOff>
      <xdr:row>10</xdr:row>
      <xdr:rowOff>95250</xdr:rowOff>
    </xdr:from>
    <xdr:to>
      <xdr:col>13</xdr:col>
      <xdr:colOff>85725</xdr:colOff>
      <xdr:row>10</xdr:row>
      <xdr:rowOff>590550</xdr:rowOff>
    </xdr:to>
    <xdr:pic>
      <xdr:nvPicPr>
        <xdr:cNvPr id="3541" name="Изображение 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4875" y="6581775"/>
          <a:ext cx="1257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171450</xdr:colOff>
      <xdr:row>10</xdr:row>
      <xdr:rowOff>209550</xdr:rowOff>
    </xdr:from>
    <xdr:to>
      <xdr:col>10</xdr:col>
      <xdr:colOff>933450</xdr:colOff>
      <xdr:row>10</xdr:row>
      <xdr:rowOff>600075</xdr:rowOff>
    </xdr:to>
    <xdr:pic>
      <xdr:nvPicPr>
        <xdr:cNvPr id="3542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1275" y="6696075"/>
          <a:ext cx="762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152400</xdr:colOff>
      <xdr:row>10</xdr:row>
      <xdr:rowOff>180975</xdr:rowOff>
    </xdr:from>
    <xdr:to>
      <xdr:col>9</xdr:col>
      <xdr:colOff>1019175</xdr:colOff>
      <xdr:row>10</xdr:row>
      <xdr:rowOff>628650</xdr:rowOff>
    </xdr:to>
    <xdr:pic>
      <xdr:nvPicPr>
        <xdr:cNvPr id="3543" name="Picture 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6667500"/>
          <a:ext cx="8667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15</xdr:row>
      <xdr:rowOff>19050</xdr:rowOff>
    </xdr:to>
    <xdr:sp macro="" textlink="">
      <xdr:nvSpPr>
        <xdr:cNvPr id="3544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15</xdr:row>
      <xdr:rowOff>19050</xdr:rowOff>
    </xdr:to>
    <xdr:sp macro="" textlink="">
      <xdr:nvSpPr>
        <xdr:cNvPr id="3545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15</xdr:row>
      <xdr:rowOff>19050</xdr:rowOff>
    </xdr:to>
    <xdr:sp macro="" textlink="">
      <xdr:nvSpPr>
        <xdr:cNvPr id="3546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15</xdr:row>
      <xdr:rowOff>19050</xdr:rowOff>
    </xdr:to>
    <xdr:sp macro="" textlink="">
      <xdr:nvSpPr>
        <xdr:cNvPr id="3547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15</xdr:row>
      <xdr:rowOff>19050</xdr:rowOff>
    </xdr:to>
    <xdr:sp macro="" textlink="">
      <xdr:nvSpPr>
        <xdr:cNvPr id="3548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15</xdr:row>
      <xdr:rowOff>19050</xdr:rowOff>
    </xdr:to>
    <xdr:sp macro="" textlink="">
      <xdr:nvSpPr>
        <xdr:cNvPr id="3549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24</xdr:row>
      <xdr:rowOff>57150</xdr:rowOff>
    </xdr:to>
    <xdr:sp macro="" textlink="">
      <xdr:nvSpPr>
        <xdr:cNvPr id="3550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24</xdr:row>
      <xdr:rowOff>57150</xdr:rowOff>
    </xdr:to>
    <xdr:sp macro="" textlink="">
      <xdr:nvSpPr>
        <xdr:cNvPr id="3551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15</xdr:row>
      <xdr:rowOff>19050</xdr:rowOff>
    </xdr:to>
    <xdr:sp macro="" textlink="">
      <xdr:nvSpPr>
        <xdr:cNvPr id="3552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15</xdr:row>
      <xdr:rowOff>19050</xdr:rowOff>
    </xdr:to>
    <xdr:sp macro="" textlink="">
      <xdr:nvSpPr>
        <xdr:cNvPr id="3553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257175</xdr:colOff>
      <xdr:row>14</xdr:row>
      <xdr:rowOff>0</xdr:rowOff>
    </xdr:from>
    <xdr:to>
      <xdr:col>1</xdr:col>
      <xdr:colOff>561975</xdr:colOff>
      <xdr:row>15</xdr:row>
      <xdr:rowOff>19050</xdr:rowOff>
    </xdr:to>
    <xdr:sp macro="" textlink="">
      <xdr:nvSpPr>
        <xdr:cNvPr id="3554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781050" y="92106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24</xdr:row>
      <xdr:rowOff>57150</xdr:rowOff>
    </xdr:to>
    <xdr:sp macro="" textlink="">
      <xdr:nvSpPr>
        <xdr:cNvPr id="3555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24</xdr:row>
      <xdr:rowOff>57150</xdr:rowOff>
    </xdr:to>
    <xdr:sp macro="" textlink="">
      <xdr:nvSpPr>
        <xdr:cNvPr id="3556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15</xdr:row>
      <xdr:rowOff>19050</xdr:rowOff>
    </xdr:to>
    <xdr:sp macro="" textlink="">
      <xdr:nvSpPr>
        <xdr:cNvPr id="3557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15</xdr:row>
      <xdr:rowOff>19050</xdr:rowOff>
    </xdr:to>
    <xdr:sp macro="" textlink="">
      <xdr:nvSpPr>
        <xdr:cNvPr id="3558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15</xdr:row>
      <xdr:rowOff>19050</xdr:rowOff>
    </xdr:to>
    <xdr:sp macro="" textlink="">
      <xdr:nvSpPr>
        <xdr:cNvPr id="3559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15</xdr:row>
      <xdr:rowOff>19050</xdr:rowOff>
    </xdr:to>
    <xdr:sp macro="" textlink="">
      <xdr:nvSpPr>
        <xdr:cNvPr id="3560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24</xdr:row>
      <xdr:rowOff>57150</xdr:rowOff>
    </xdr:to>
    <xdr:sp macro="" textlink="">
      <xdr:nvSpPr>
        <xdr:cNvPr id="3561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24</xdr:row>
      <xdr:rowOff>57150</xdr:rowOff>
    </xdr:to>
    <xdr:sp macro="" textlink="">
      <xdr:nvSpPr>
        <xdr:cNvPr id="3562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197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15</xdr:row>
      <xdr:rowOff>19050</xdr:rowOff>
    </xdr:to>
    <xdr:sp macro="" textlink="">
      <xdr:nvSpPr>
        <xdr:cNvPr id="3563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304800</xdr:colOff>
      <xdr:row>15</xdr:row>
      <xdr:rowOff>19050</xdr:rowOff>
    </xdr:to>
    <xdr:sp macro="" textlink="">
      <xdr:nvSpPr>
        <xdr:cNvPr id="3564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343150" y="92106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152400</xdr:colOff>
      <xdr:row>14</xdr:row>
      <xdr:rowOff>0</xdr:rowOff>
    </xdr:from>
    <xdr:to>
      <xdr:col>3</xdr:col>
      <xdr:colOff>219075</xdr:colOff>
      <xdr:row>15</xdr:row>
      <xdr:rowOff>19050</xdr:rowOff>
    </xdr:to>
    <xdr:sp macro="" textlink="">
      <xdr:nvSpPr>
        <xdr:cNvPr id="3565" name="AutoShape 1" descr="https://zakupki.gov.ru/epz/ktru/img/icons/icon_check.svg"/>
        <xdr:cNvSpPr>
          <a:spLocks noChangeAspect="1" noChangeArrowheads="1"/>
        </xdr:cNvSpPr>
      </xdr:nvSpPr>
      <xdr:spPr bwMode="auto">
        <a:xfrm>
          <a:off x="2257425" y="9210675"/>
          <a:ext cx="3048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29"/>
  <sheetViews>
    <sheetView tabSelected="1" topLeftCell="A4" zoomScaleNormal="100" workbookViewId="0">
      <selection activeCell="A16" sqref="A16:M16"/>
    </sheetView>
  </sheetViews>
  <sheetFormatPr defaultRowHeight="15" x14ac:dyDescent="0.25"/>
  <cols>
    <col min="1" max="1" width="7.85546875" style="1" customWidth="1"/>
    <col min="2" max="2" width="23.7109375" style="1" customWidth="1"/>
    <col min="3" max="3" width="3.5703125" style="1" customWidth="1"/>
    <col min="4" max="4" width="19.42578125" style="1" customWidth="1"/>
    <col min="5" max="5" width="15.140625" style="1" customWidth="1"/>
    <col min="6" max="6" width="6.85546875" style="1" customWidth="1"/>
    <col min="7" max="7" width="20.7109375" style="1" customWidth="1"/>
    <col min="8" max="9" width="17.42578125" style="3" customWidth="1"/>
    <col min="10" max="10" width="18.28515625" style="4" customWidth="1"/>
    <col min="11" max="11" width="15.28515625" style="4" customWidth="1"/>
    <col min="12" max="12" width="16.7109375" style="3" customWidth="1"/>
    <col min="13" max="13" width="20.140625" style="3" customWidth="1"/>
    <col min="14" max="14" width="26.42578125" style="3" customWidth="1"/>
    <col min="15" max="15" width="18.42578125" style="1" customWidth="1"/>
    <col min="16" max="255" width="9.140625" style="1"/>
  </cols>
  <sheetData>
    <row r="1" spans="1:255" ht="18.75" x14ac:dyDescent="0.25">
      <c r="G1" s="2"/>
      <c r="H1" s="2"/>
      <c r="I1" s="2"/>
      <c r="J1" s="2"/>
      <c r="K1" s="2"/>
      <c r="L1" s="2"/>
      <c r="M1" s="7"/>
      <c r="N1" s="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spans="1:255" x14ac:dyDescent="0.25">
      <c r="N2"/>
      <c r="O2"/>
    </row>
    <row r="3" spans="1:255" ht="47.25" customHeight="1" x14ac:dyDescent="0.25">
      <c r="A3" s="57" t="s">
        <v>24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1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spans="1:255" ht="27" customHeight="1" x14ac:dyDescent="0.25">
      <c r="A4" s="48" t="s">
        <v>0</v>
      </c>
      <c r="B4" s="49"/>
      <c r="C4" s="42" t="s">
        <v>13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1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spans="1:255" ht="45" customHeight="1" x14ac:dyDescent="0.25">
      <c r="A5" s="47" t="s">
        <v>1</v>
      </c>
      <c r="B5" s="47"/>
      <c r="C5" s="42" t="s">
        <v>11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1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spans="1:255" ht="69" customHeight="1" x14ac:dyDescent="0.25">
      <c r="A6" s="47" t="s">
        <v>14</v>
      </c>
      <c r="B6" s="47"/>
      <c r="C6" s="42" t="s">
        <v>15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1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spans="1:255" ht="87" customHeight="1" x14ac:dyDescent="0.25">
      <c r="A7" s="48" t="s">
        <v>16</v>
      </c>
      <c r="B7" s="49"/>
      <c r="C7" s="50" t="s">
        <v>17</v>
      </c>
      <c r="D7" s="51"/>
      <c r="E7" s="51"/>
      <c r="F7" s="51"/>
      <c r="G7" s="51"/>
      <c r="H7" s="51"/>
      <c r="I7" s="51"/>
      <c r="J7" s="51"/>
      <c r="K7" s="51"/>
      <c r="L7" s="51"/>
      <c r="M7" s="52"/>
      <c r="N7" s="1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</row>
    <row r="8" spans="1:255" ht="58.5" customHeight="1" x14ac:dyDescent="0.25">
      <c r="A8" s="43" t="s">
        <v>25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1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spans="1:255" ht="72" customHeight="1" x14ac:dyDescent="0.25">
      <c r="A9" s="54" t="s">
        <v>22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1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spans="1:255" ht="33" customHeight="1" x14ac:dyDescent="0.25">
      <c r="A10" s="55" t="s">
        <v>2</v>
      </c>
      <c r="B10" s="55" t="s">
        <v>3</v>
      </c>
      <c r="C10" s="55"/>
      <c r="D10" s="44" t="s">
        <v>4</v>
      </c>
      <c r="E10" s="55" t="s">
        <v>5</v>
      </c>
      <c r="F10" s="44" t="s">
        <v>6</v>
      </c>
      <c r="G10" s="23" t="s">
        <v>18</v>
      </c>
      <c r="H10" s="23" t="s">
        <v>19</v>
      </c>
      <c r="I10" s="23" t="s">
        <v>20</v>
      </c>
      <c r="J10" s="24" t="s">
        <v>7</v>
      </c>
      <c r="K10" s="24" t="s">
        <v>8</v>
      </c>
      <c r="L10" s="25" t="s">
        <v>12</v>
      </c>
      <c r="M10" s="26" t="s">
        <v>21</v>
      </c>
      <c r="N10" s="1"/>
      <c r="O10" s="8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spans="1:255" ht="53.25" customHeight="1" x14ac:dyDescent="0.25">
      <c r="A11" s="55"/>
      <c r="B11" s="55"/>
      <c r="C11" s="55"/>
      <c r="D11" s="44"/>
      <c r="E11" s="55"/>
      <c r="F11" s="44"/>
      <c r="G11" s="25" t="s">
        <v>9</v>
      </c>
      <c r="H11" s="25" t="s">
        <v>9</v>
      </c>
      <c r="I11" s="25" t="s">
        <v>9</v>
      </c>
      <c r="J11" s="24"/>
      <c r="K11" s="24"/>
      <c r="L11" s="25"/>
      <c r="M11" s="26"/>
      <c r="N11" s="1"/>
      <c r="O11" s="9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spans="1:255" ht="87.75" customHeight="1" x14ac:dyDescent="0.25">
      <c r="A12" s="27">
        <v>1</v>
      </c>
      <c r="B12" s="45" t="s">
        <v>26</v>
      </c>
      <c r="C12" s="46"/>
      <c r="D12" s="39" t="s">
        <v>32</v>
      </c>
      <c r="E12" s="28" t="s">
        <v>23</v>
      </c>
      <c r="F12" s="29">
        <v>10</v>
      </c>
      <c r="G12" s="30">
        <v>1699</v>
      </c>
      <c r="H12" s="30">
        <v>1610</v>
      </c>
      <c r="I12" s="30">
        <v>1828</v>
      </c>
      <c r="J12" s="31">
        <f>STDEVA(G12:I12)</f>
        <v>109.60991439342214</v>
      </c>
      <c r="K12" s="31">
        <f>J12/AVERAGE(G12:I12)*100</f>
        <v>6.4012019307040386</v>
      </c>
      <c r="L12" s="32">
        <f>ROUND(AVERAGE(G12:I12),2)</f>
        <v>1712.33</v>
      </c>
      <c r="M12" s="32">
        <f>F12*L12</f>
        <v>17123.3</v>
      </c>
      <c r="N12" s="1"/>
      <c r="O12" s="14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spans="1:255" ht="88.5" customHeight="1" x14ac:dyDescent="0.25">
      <c r="A13" s="27">
        <v>2</v>
      </c>
      <c r="B13" s="45" t="s">
        <v>27</v>
      </c>
      <c r="C13" s="46"/>
      <c r="D13" s="40" t="s">
        <v>33</v>
      </c>
      <c r="E13" s="41" t="s">
        <v>28</v>
      </c>
      <c r="F13" s="29">
        <v>1</v>
      </c>
      <c r="G13" s="30">
        <v>19751</v>
      </c>
      <c r="H13" s="30">
        <v>24999</v>
      </c>
      <c r="I13" s="30">
        <v>30249</v>
      </c>
      <c r="J13" s="31">
        <f>STDEVA(G13:I13)</f>
        <v>5249.0000317520835</v>
      </c>
      <c r="K13" s="31">
        <f>J13/AVERAGE(G13:I13)*100</f>
        <v>20.996280077409367</v>
      </c>
      <c r="L13" s="32">
        <f>ROUND(AVERAGE(G13:I13),2)</f>
        <v>24999.67</v>
      </c>
      <c r="M13" s="32">
        <f>F13*L13</f>
        <v>24999.67</v>
      </c>
      <c r="N13" s="1"/>
      <c r="O13" s="14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spans="1:255" s="12" customFormat="1" ht="88.5" customHeight="1" x14ac:dyDescent="0.25">
      <c r="A14" s="27">
        <v>3</v>
      </c>
      <c r="B14" s="45" t="s">
        <v>29</v>
      </c>
      <c r="C14" s="46"/>
      <c r="D14" s="23" t="s">
        <v>34</v>
      </c>
      <c r="E14" s="28" t="s">
        <v>30</v>
      </c>
      <c r="F14" s="29">
        <v>50</v>
      </c>
      <c r="G14" s="30">
        <v>269</v>
      </c>
      <c r="H14" s="30">
        <v>340</v>
      </c>
      <c r="I14" s="30">
        <v>411</v>
      </c>
      <c r="J14" s="31">
        <f>STDEVA(G14:I14)</f>
        <v>71</v>
      </c>
      <c r="K14" s="31">
        <f>J14/AVERAGE(G14:I14)*100</f>
        <v>20.882352941176471</v>
      </c>
      <c r="L14" s="32">
        <f>ROUND(AVERAGE(G14:I14),2)</f>
        <v>340</v>
      </c>
      <c r="M14" s="32">
        <f>F14*L14</f>
        <v>17000</v>
      </c>
      <c r="N14" s="11"/>
      <c r="P14" s="11"/>
    </row>
    <row r="15" spans="1:255" s="12" customFormat="1" ht="21.75" customHeight="1" x14ac:dyDescent="0.25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33" t="s">
        <v>10</v>
      </c>
      <c r="M15" s="34">
        <f>SUM(M12:M14)</f>
        <v>59122.97</v>
      </c>
      <c r="N15" s="11"/>
      <c r="O15" s="15"/>
      <c r="P15" s="11"/>
    </row>
    <row r="16" spans="1:255" s="12" customFormat="1" ht="15" customHeight="1" x14ac:dyDescent="0.25">
      <c r="A16" s="56" t="s">
        <v>35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</row>
    <row r="17" spans="1:255" ht="14.45" customHeight="1" x14ac:dyDescent="0.25">
      <c r="A17" s="53" t="s">
        <v>31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1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spans="1:255" ht="14.45" customHeight="1" x14ac:dyDescent="0.25">
      <c r="A18" s="35"/>
      <c r="B18" s="35"/>
      <c r="C18" s="36"/>
      <c r="D18" s="36"/>
      <c r="E18" s="36"/>
      <c r="F18" s="36"/>
      <c r="G18" s="37"/>
      <c r="H18" s="37"/>
      <c r="I18" s="38"/>
      <c r="J18" s="38"/>
      <c r="K18" s="37"/>
      <c r="L18" s="37"/>
      <c r="M18" s="37"/>
      <c r="N18" s="1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spans="1:255" ht="14.45" customHeight="1" x14ac:dyDescent="0.25">
      <c r="A19" s="5"/>
      <c r="B19" s="5"/>
      <c r="G19" s="3"/>
      <c r="I19" s="6"/>
      <c r="J19" s="6"/>
      <c r="K19" s="3"/>
      <c r="N19" s="8"/>
      <c r="O19" s="8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spans="1:255" ht="14.45" customHeight="1" x14ac:dyDescent="0.25">
      <c r="A20" s="5"/>
      <c r="B20" s="10"/>
      <c r="E20" s="8"/>
      <c r="F20" s="16"/>
      <c r="G20" s="17"/>
      <c r="H20" s="17"/>
      <c r="I20" s="17"/>
      <c r="J20" s="18"/>
      <c r="K20" s="18"/>
      <c r="L20" s="19"/>
      <c r="M20" s="19"/>
      <c r="N20" s="8"/>
      <c r="O20" s="8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  <row r="21" spans="1:255" ht="14.45" customHeight="1" x14ac:dyDescent="0.25">
      <c r="A21" s="5"/>
      <c r="B21" s="5"/>
      <c r="E21" s="8"/>
      <c r="F21" s="8"/>
      <c r="G21" s="20"/>
      <c r="H21" s="20"/>
      <c r="I21" s="21"/>
      <c r="J21" s="21"/>
      <c r="K21" s="20"/>
      <c r="L21" s="20"/>
      <c r="M21" s="20"/>
      <c r="N21" s="8"/>
      <c r="O21" s="8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</row>
    <row r="22" spans="1:255" ht="14.45" customHeight="1" x14ac:dyDescent="0.25">
      <c r="A22" s="5"/>
      <c r="B22" s="5"/>
      <c r="E22" s="8"/>
      <c r="F22" s="8"/>
      <c r="G22" s="20"/>
      <c r="H22" s="20"/>
      <c r="I22" s="21"/>
      <c r="J22" s="21"/>
      <c r="K22" s="20"/>
      <c r="L22" s="20"/>
      <c r="M22" s="20"/>
      <c r="N22" s="8"/>
      <c r="O22" s="8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</row>
    <row r="23" spans="1:255" ht="14.45" customHeight="1" x14ac:dyDescent="0.25">
      <c r="A23" s="5"/>
      <c r="B23" s="5"/>
      <c r="E23" s="8"/>
      <c r="F23" s="8"/>
      <c r="G23" s="22"/>
      <c r="H23" s="20"/>
      <c r="I23" s="21"/>
      <c r="J23" s="21"/>
      <c r="K23" s="20"/>
      <c r="L23" s="20"/>
      <c r="M23" s="20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</row>
    <row r="24" spans="1:255" ht="14.45" customHeight="1" x14ac:dyDescent="0.25">
      <c r="A24" s="5"/>
      <c r="B24" s="5"/>
      <c r="E24" s="8"/>
      <c r="F24" s="8"/>
      <c r="G24" s="20"/>
      <c r="H24" s="20"/>
      <c r="I24" s="21"/>
      <c r="J24" s="21"/>
      <c r="K24" s="21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</row>
    <row r="25" spans="1:255" ht="14.45" customHeight="1" x14ac:dyDescent="0.25">
      <c r="A25" s="5"/>
      <c r="B25" s="5"/>
      <c r="E25" s="8"/>
      <c r="F25" s="8"/>
      <c r="G25" s="20"/>
      <c r="H25" s="20"/>
      <c r="I25" s="21"/>
      <c r="J25" s="21"/>
      <c r="K25" s="21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</row>
    <row r="26" spans="1:255" ht="14.45" customHeight="1" x14ac:dyDescent="0.25">
      <c r="A26" s="5"/>
      <c r="B26" s="5"/>
      <c r="E26" s="8"/>
      <c r="F26" s="8"/>
      <c r="G26" s="20"/>
      <c r="H26" s="20"/>
      <c r="I26" s="21"/>
      <c r="J26" s="21"/>
      <c r="K26" s="21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</row>
    <row r="27" spans="1:255" ht="14.45" customHeight="1" x14ac:dyDescent="0.25">
      <c r="A27" s="5"/>
      <c r="B27" s="5"/>
      <c r="E27" s="8"/>
      <c r="F27" s="8"/>
      <c r="G27" s="20"/>
      <c r="H27" s="20"/>
      <c r="I27" s="21"/>
      <c r="J27" s="21"/>
      <c r="K27" s="21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</row>
    <row r="28" spans="1:255" ht="14.45" customHeight="1" x14ac:dyDescent="0.25">
      <c r="A28"/>
      <c r="B28" s="5"/>
      <c r="C28" s="5"/>
      <c r="J28" s="6"/>
      <c r="K28" s="6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</row>
    <row r="29" spans="1:255" x14ac:dyDescent="0.25">
      <c r="A29"/>
      <c r="B29" s="5"/>
      <c r="C29" s="5"/>
      <c r="L29"/>
      <c r="M29"/>
    </row>
  </sheetData>
  <mergeCells count="22">
    <mergeCell ref="A3:M3"/>
    <mergeCell ref="A4:B4"/>
    <mergeCell ref="C4:M4"/>
    <mergeCell ref="A5:B5"/>
    <mergeCell ref="C5:M5"/>
    <mergeCell ref="A17:M17"/>
    <mergeCell ref="A9:M9"/>
    <mergeCell ref="A10:A11"/>
    <mergeCell ref="B10:C11"/>
    <mergeCell ref="D10:D11"/>
    <mergeCell ref="B12:C12"/>
    <mergeCell ref="E10:E11"/>
    <mergeCell ref="A15:K15"/>
    <mergeCell ref="A16:M16"/>
    <mergeCell ref="C6:M6"/>
    <mergeCell ref="A8:M8"/>
    <mergeCell ref="F10:F11"/>
    <mergeCell ref="B14:C14"/>
    <mergeCell ref="A6:B6"/>
    <mergeCell ref="A7:B7"/>
    <mergeCell ref="C7:M7"/>
    <mergeCell ref="B13:C13"/>
  </mergeCells>
  <pageMargins left="0.7" right="0.7" top="0.75" bottom="0.75" header="0.3" footer="0.3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Дубровских</dc:creator>
  <cp:lastModifiedBy>Потягина Татьяна Владимировна</cp:lastModifiedBy>
  <cp:lastPrinted>2022-12-23T09:06:52Z</cp:lastPrinted>
  <dcterms:created xsi:type="dcterms:W3CDTF">2020-11-24T08:13:39Z</dcterms:created>
  <dcterms:modified xsi:type="dcterms:W3CDTF">2026-07-02T07:56:08Z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