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НМЦК" sheetId="1" state="visible" r:id="rId1"/>
  </sheets>
  <definedNames>
    <definedName name="_xlnm.Print_Area" localSheetId="0">'Расчет НМЦК'!$A$1:$N$28</definedName>
  </definedNames>
  <calcPr iterateDelta="0.0001"/>
</workbook>
</file>

<file path=xl/sharedStrings.xml><?xml version="1.0" encoding="utf-8"?>
<sst xmlns="http://schemas.openxmlformats.org/spreadsheetml/2006/main" count="43" uniqueCount="43">
  <si>
    <t xml:space="preserve">Обоснование начальной (максимальной) цены контракта на оказание услуг по техническому осмотру транспортных средств</t>
  </si>
  <si>
    <t>№</t>
  </si>
  <si>
    <t xml:space="preserve">Используемый метод определения НМЦК:</t>
  </si>
  <si>
    <t xml:space="preserve">Метод сопоставимых рыночных цен (анализ рынка)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</si>
  <si>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 xml:space="preserve">Наименование предмета закупки
(товара, работы, услуги)</t>
  </si>
  <si>
    <t>ОКПД2/КТРУ</t>
  </si>
  <si>
    <t xml:space="preserve">Ед. изм</t>
  </si>
  <si>
    <t>Кол-во</t>
  </si>
  <si>
    <t xml:space="preserve">Источник информации о цене (руб./ед.изм.)</t>
  </si>
  <si>
    <t xml:space="preserve">Применяемый коэффициент</t>
  </si>
  <si>
    <t xml:space="preserve">Однородность совокупности значений выявленных цен, используемых в расчете Н(М)Ц</t>
  </si>
  <si>
    <t xml:space="preserve">Расчет начальной суммы цен единиц товаров (работ, услуг)</t>
  </si>
  <si>
    <t xml:space="preserve">Коммерческое предложение № 1</t>
  </si>
  <si>
    <t xml:space="preserve">Коммерческое предложение № 2</t>
  </si>
  <si>
    <t xml:space="preserve">Коммерческое предложение № 3</t>
  </si>
  <si>
    <t xml:space="preserve">Средняя арифметическая цена за единицу     </t>
  </si>
  <si>
    <t xml:space="preserve">Среднее квадратичное отклонение</t>
  </si>
  <si>
    <r>
      <t xml:space="preserve">коэффициент вариации цен (%)           </t>
    </r>
    <r>
      <rPr>
        <i/>
        <sz val="12"/>
        <rFont val="Times New Roman"/>
      </rPr>
      <t xml:space="preserve">         </t>
    </r>
  </si>
  <si>
    <t xml:space="preserve">Начальная цена  единицы товаров, работ, услуг (руб.)</t>
  </si>
  <si>
    <t xml:space="preserve">Начальная цена  единицы товаров (работ, услуг) с округлением  до сотых долей после запятой (руб.)</t>
  </si>
  <si>
    <t xml:space="preserve">Проведение технического осмотра ТС категории (N3) КАМАЗ 65115-А5, государственный регистрационный знак О119ЕТ193</t>
  </si>
  <si>
    <t>71.20.14.000</t>
  </si>
  <si>
    <t xml:space="preserve">Усл. ед.</t>
  </si>
  <si>
    <t>-</t>
  </si>
  <si>
    <t xml:space="preserve">Проведение технического осмотра ТС категории (N3) КДМ 7881021, государственный регистрационный знак О540ЕТ193</t>
  </si>
  <si>
    <t xml:space="preserve">Проведение технического осмотра ТС категории (N3) КДМ 7881021, государственный регистрационный знак О650ЕТ193</t>
  </si>
  <si>
    <t xml:space="preserve">Проведение технического осмотра ТС категории (N3) КДМ 7881.03, государственный регистрационный знак Е261ХЕ123</t>
  </si>
  <si>
    <t xml:space="preserve">Проведение технического осмотра ТС категории (N2) ВИПО 18-01, государственный регистрационный знак О546ЕТ193</t>
  </si>
  <si>
    <t xml:space="preserve">Проведение технического осмотра ТС категории (N2) SMA 205, государственный регистрационный знак О249ЕТ193</t>
  </si>
  <si>
    <t xml:space="preserve">Проведение технического осмотра ТС категории (N2) 78К122, государственный регистрационный знак О346ОТ193</t>
  </si>
  <si>
    <t xml:space="preserve">Проведение технического осмотра ТС категории (М1) LADA GRANTA, государственный регистрационный знак А642МХ193</t>
  </si>
  <si>
    <t xml:space="preserve">Проведение технического осмотра ТС категории (М1) LADA GRANTA, государственный регистрационный знак О313ЕТ193</t>
  </si>
  <si>
    <t xml:space="preserve">Проведение технического осмотра ТС категории (М1) LADA GRANTA, государственный регистрационный знак О359ЕТ193</t>
  </si>
  <si>
    <t xml:space="preserve">Проведение технического осмотра ТС категории (М1) LADA GRANTA, государственный регистрационный знак О369ЕТ193</t>
  </si>
  <si>
    <t xml:space="preserve">Проведение технического осмотра ТС категории (М1) LADA GRANTA, государственный регистрационный знак О398ЕТ193</t>
  </si>
  <si>
    <t xml:space="preserve">Проведение технического осмотра ТС категории (N1) ГАЗ ГАЗель БИЗНЕС 330232, государственный регистрационный знак О241ЕТ193</t>
  </si>
  <si>
    <t xml:space="preserve">Проведение технического осмотра ТС категории (N1) ГАЗ ГАЗель БИЗНЕС 330232, государственный регистрационный знак О254ЕТ193</t>
  </si>
  <si>
    <t xml:space="preserve">Проведение технического осмотра ТС категории (N1) ГАЗ ГАЗель БИЗНЕС 330232, государственный регистрационный знак О353ЕТ193</t>
  </si>
  <si>
    <t xml:space="preserve">Проведение технического осмотра ТС категории (N1) ГАЗ ГАЗель БИЗНЕС 330232, государственный регистрационный знак О395ЕТ193</t>
  </si>
  <si>
    <t xml:space="preserve">Проведение технического осмотра ТС категории (N1) ГАЗ ГАЗель БИЗНЕС 330232, государственный регистрационный знак О403ЕТ193</t>
  </si>
  <si>
    <r>
      <t>ВНачальнаяНачальная</t>
    </r>
    <r>
      <rPr>
        <b/>
        <sz val="12"/>
        <rFont val="Times New Roman"/>
      </rPr>
      <t xml:space="preserve">Начальная сумма цен единиц товара, работы, услуги (руб.):</t>
    </r>
    <r>
      <rPr>
        <b/>
        <sz val="12"/>
        <color indexed="65"/>
        <rFont val="Times New Roman"/>
      </rPr>
      <t xml:space="preserve">ВВ </t>
    </r>
  </si>
  <si>
    <t xml:space="preserve">        * Расчёт начальной (максимальной) цены по позиции производится по формуле:          </t>
  </si>
  <si>
    <t xml:space="preserve">где:
 - НМЦК рын,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 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</si>
</sst>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0.000"/>
  </numFmts>
  <fonts count="9">
    <font>
      <sz val="11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8.000000"/>
      <name val="Arial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Times New Roman"/>
    </font>
    <font>
      <b/>
      <sz val="12.000000"/>
      <color theme="0"/>
      <name val="Times New Roman"/>
    </font>
    <font>
      <b val="0"/>
      <sz val="12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theme="0" tint="0"/>
        <bgColor theme="0" tint="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>
      <alignment horizontal="left"/>
    </xf>
    <xf fontId="0" fillId="0" borderId="0" numFmtId="160" applyNumberFormat="1" applyFont="0" applyFill="0" applyBorder="0" applyProtection="0"/>
  </cellStyleXfs>
  <cellXfs count="39">
    <xf fontId="0" fillId="0" borderId="0" numFmtId="0" xfId="0"/>
    <xf fontId="4" fillId="0" borderId="0" numFmtId="0" xfId="0" applyFont="1"/>
    <xf fontId="4" fillId="0" borderId="0" numFmtId="0" xfId="0" applyFont="1" applyAlignment="1">
      <alignment horizontal="right" vertical="center"/>
    </xf>
    <xf fontId="4" fillId="0" borderId="1" numFmtId="0" xfId="0" applyFont="1" applyBorder="1" applyAlignment="1">
      <alignment horizontal="right" vertical="center"/>
    </xf>
    <xf fontId="5" fillId="0" borderId="2" numFmtId="0" xfId="0" applyFont="1" applyBorder="1" applyAlignment="1" applyProtection="1">
      <alignment horizontal="center" vertical="center" wrapText="1"/>
      <protection locked="0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top" wrapText="1"/>
    </xf>
    <xf fontId="5" fillId="0" borderId="2" numFmtId="2" xfId="0" applyNumberFormat="1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top" wrapText="1"/>
    </xf>
    <xf fontId="5" fillId="0" borderId="6" numFmtId="0" xfId="0" applyFont="1" applyBorder="1" applyAlignment="1">
      <alignment horizontal="center" vertical="top" wrapText="1"/>
    </xf>
    <xf fontId="4" fillId="2" borderId="0" numFmtId="0" xfId="0" applyFont="1" applyFill="1"/>
    <xf fontId="4" fillId="3" borderId="2" numFmtId="0" xfId="0" applyFont="1" applyFill="1" applyBorder="1" applyAlignment="1" applyProtection="1">
      <alignment horizontal="center" shrinkToFit="1" vertical="center" wrapText="1"/>
      <protection locked="0"/>
    </xf>
    <xf fontId="4" fillId="0" borderId="2" numFmtId="49" xfId="0" applyNumberFormat="1" applyFont="1" applyBorder="1" applyAlignment="1" applyProtection="1">
      <alignment horizontal="left" vertical="center" wrapText="1"/>
    </xf>
    <xf fontId="4" fillId="0" borderId="0" numFmtId="49" xfId="0" applyNumberFormat="1" applyFont="1" applyAlignment="1" applyProtection="1">
      <alignment horizontal="center" vertical="center" wrapText="1"/>
    </xf>
    <xf fontId="4" fillId="0" borderId="2" numFmtId="49" xfId="0" applyNumberFormat="1" applyFont="1" applyBorder="1" applyAlignment="1" applyProtection="1">
      <alignment horizontal="center" shrinkToFit="1" vertical="center" wrapText="1"/>
    </xf>
    <xf fontId="4" fillId="2" borderId="0" numFmtId="3" xfId="0" applyNumberFormat="1" applyFont="1" applyFill="1" applyAlignment="1" applyProtection="1">
      <alignment horizontal="center" shrinkToFit="1" vertical="center" wrapText="1"/>
    </xf>
    <xf fontId="6" fillId="2" borderId="2" numFmtId="160" xfId="4" applyNumberFormat="1" applyFont="1" applyFill="1" applyBorder="1" applyAlignment="1" applyProtection="1">
      <alignment horizontal="center" shrinkToFit="1" vertical="center" wrapText="1"/>
    </xf>
    <xf fontId="4" fillId="2" borderId="4" numFmtId="2" xfId="0" applyNumberFormat="1" applyFont="1" applyFill="1" applyBorder="1" applyAlignment="1" applyProtection="1">
      <alignment horizontal="center" vertical="center" wrapText="1"/>
      <protection locked="0"/>
    </xf>
    <xf fontId="4" fillId="2" borderId="2" numFmtId="4" xfId="0" applyNumberFormat="1" applyFont="1" applyFill="1" applyBorder="1" applyAlignment="1">
      <alignment horizontal="center" vertical="center" wrapText="1"/>
    </xf>
    <xf fontId="4" fillId="2" borderId="2" numFmtId="4" xfId="0" applyNumberFormat="1" applyFont="1" applyFill="1" applyBorder="1" applyAlignment="1">
      <alignment horizontal="center" vertical="center"/>
    </xf>
    <xf fontId="5" fillId="2" borderId="2" numFmtId="4" xfId="0" applyNumberFormat="1" applyFont="1" applyFill="1" applyBorder="1" applyAlignment="1">
      <alignment horizontal="center" vertical="center" wrapText="1"/>
    </xf>
    <xf fontId="5" fillId="4" borderId="2" numFmtId="4" xfId="0" applyNumberFormat="1" applyFont="1" applyFill="1" applyBorder="1" applyAlignment="1">
      <alignment horizontal="center" vertical="center" wrapText="1"/>
    </xf>
    <xf fontId="4" fillId="4" borderId="2" numFmtId="49" xfId="0" applyNumberFormat="1" applyFont="1" applyFill="1" applyBorder="1" applyAlignment="1" applyProtection="1">
      <alignment horizontal="left" vertical="center" wrapText="1"/>
    </xf>
    <xf fontId="4" fillId="0" borderId="2" numFmtId="49" xfId="0" applyNumberFormat="1" applyFont="1" applyBorder="1" applyAlignment="1" applyProtection="1">
      <alignment horizontal="center" vertical="center" wrapText="1"/>
    </xf>
    <xf fontId="4" fillId="2" borderId="2" numFmtId="3" xfId="0" applyNumberFormat="1" applyFont="1" applyFill="1" applyBorder="1" applyAlignment="1" applyProtection="1">
      <alignment horizontal="center" shrinkToFit="1" vertical="center" wrapText="1"/>
    </xf>
    <xf fontId="6" fillId="0" borderId="2" numFmtId="160" xfId="4" applyNumberFormat="1" applyFont="1" applyBorder="1" applyAlignment="1" applyProtection="1">
      <alignment horizontal="center" shrinkToFit="1" vertical="center" wrapText="1"/>
    </xf>
    <xf fontId="4" fillId="0" borderId="2" numFmtId="0" xfId="3" applyFont="1" applyBorder="1" applyAlignment="1" applyProtection="1">
      <alignment horizontal="center" vertical="top" wrapText="1"/>
    </xf>
    <xf fontId="4" fillId="0" borderId="0" numFmtId="0" xfId="0" applyFont="1" applyAlignment="1">
      <alignment vertical="center"/>
    </xf>
    <xf fontId="7" fillId="0" borderId="7" numFmtId="161" xfId="0" applyNumberFormat="1" applyFont="1" applyBorder="1" applyAlignment="1">
      <alignment horizontal="right" vertical="center"/>
    </xf>
    <xf fontId="7" fillId="0" borderId="1" numFmtId="161" xfId="0" applyNumberFormat="1" applyFont="1" applyBorder="1" applyAlignment="1">
      <alignment horizontal="right" vertical="center"/>
    </xf>
    <xf fontId="5" fillId="0" borderId="2" numFmtId="160" xfId="4" applyNumberFormat="1" applyFont="1" applyBorder="1" applyAlignment="1">
      <alignment horizontal="center" vertical="center"/>
    </xf>
    <xf fontId="6" fillId="2" borderId="8" numFmtId="0" xfId="0" applyFont="1" applyFill="1" applyBorder="1" applyAlignment="1">
      <alignment horizontal="left" vertical="center" wrapText="1"/>
    </xf>
    <xf fontId="8" fillId="2" borderId="0" numFmtId="0" xfId="0" applyFont="1" applyFill="1" applyAlignment="1">
      <alignment horizontal="left" vertical="center" wrapText="1"/>
    </xf>
    <xf fontId="6" fillId="2" borderId="0" numFmtId="0" xfId="0" applyFont="1" applyFill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6" xfId="2"/>
    <cellStyle name="Обычный_Лист2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3</xdr:col>
      <xdr:colOff>453890</xdr:colOff>
      <xdr:row>24</xdr:row>
      <xdr:rowOff>504639</xdr:rowOff>
    </xdr:from>
    <xdr:to>
      <xdr:col>7</xdr:col>
      <xdr:colOff>732357</xdr:colOff>
      <xdr:row>25</xdr:row>
      <xdr:rowOff>0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6130790" y="7915088"/>
          <a:ext cx="4621865" cy="97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25</xdr:row>
      <xdr:rowOff>0</xdr:rowOff>
    </xdr:from>
    <xdr:ext cx="3838573" cy="409574"/>
    <xdr:pic>
      <xdr:nvPicPr>
        <xdr:cNvPr id="2144233050" name="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5676900" y="14401800"/>
          <a:ext cx="3838574" cy="40957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3" zoomScale="85" workbookViewId="0">
      <selection activeCell="N127" activeCellId="0" sqref="N127"/>
    </sheetView>
  </sheetViews>
  <sheetFormatPr defaultColWidth="9.140625" defaultRowHeight="14.25"/>
  <cols>
    <col customWidth="1" min="1" max="1" style="1" width="6.85546875"/>
    <col customWidth="1" min="2" max="2" style="1" width="57.140625"/>
    <col customWidth="1" min="3" max="3" style="1" width="21.140625"/>
    <col customWidth="1" min="4" max="4" style="1" width="10.5703125"/>
    <col customWidth="1" min="5" max="5" style="1" width="13.140625"/>
    <col customWidth="1" min="6" max="8" style="1" width="20.7109375"/>
    <col customWidth="1" min="9" max="9" style="1" width="16.7109375"/>
    <col customWidth="1" min="10" max="12" style="1" width="20.140625"/>
    <col customWidth="1" min="13" max="13" style="1" width="15.7109375"/>
    <col customWidth="1" min="14" max="14" style="1" width="19.7109375"/>
    <col bestFit="1" customWidth="1" min="15" max="15" style="1" width="14.7109375"/>
    <col bestFit="1" customWidth="1" min="16" max="16" style="1" width="12.140625"/>
    <col min="17" max="16384" style="1" width="9.140625"/>
  </cols>
  <sheetData>
    <row r="1" ht="21.75" customHeight="1">
      <c r="M1" s="2"/>
      <c r="N1" s="2"/>
    </row>
    <row r="2" ht="21.75" customHeight="1">
      <c r="J2" s="2"/>
      <c r="K2" s="2"/>
      <c r="L2" s="2"/>
      <c r="M2" s="2"/>
      <c r="N2" s="2"/>
    </row>
    <row r="3" ht="21.75" customHeight="1">
      <c r="J3" s="3"/>
      <c r="K3" s="3"/>
      <c r="L3" s="3"/>
      <c r="M3" s="3"/>
      <c r="N3" s="3"/>
    </row>
    <row r="4" ht="41.25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38.25" customHeight="1">
      <c r="A5" s="5" t="s">
        <v>1</v>
      </c>
      <c r="B5" s="6" t="s">
        <v>2</v>
      </c>
      <c r="C5" s="7"/>
      <c r="D5" s="5" t="s">
        <v>3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ht="53.25" customHeight="1">
      <c r="A6" s="5"/>
      <c r="B6" s="5" t="s">
        <v>4</v>
      </c>
      <c r="C6" s="8" t="s">
        <v>5</v>
      </c>
      <c r="D6" s="5" t="s">
        <v>6</v>
      </c>
      <c r="E6" s="5" t="s">
        <v>7</v>
      </c>
      <c r="F6" s="5" t="s">
        <v>8</v>
      </c>
      <c r="G6" s="5"/>
      <c r="H6" s="5"/>
      <c r="I6" s="9" t="s">
        <v>9</v>
      </c>
      <c r="J6" s="10" t="s">
        <v>10</v>
      </c>
      <c r="K6" s="10"/>
      <c r="L6" s="10"/>
      <c r="M6" s="5" t="s">
        <v>11</v>
      </c>
      <c r="N6" s="5"/>
    </row>
    <row r="7" ht="130.5" customHeight="1">
      <c r="A7" s="5"/>
      <c r="B7" s="5"/>
      <c r="C7" s="11"/>
      <c r="D7" s="5"/>
      <c r="E7" s="5"/>
      <c r="F7" s="12" t="s">
        <v>12</v>
      </c>
      <c r="G7" s="12" t="s">
        <v>13</v>
      </c>
      <c r="H7" s="12" t="s">
        <v>14</v>
      </c>
      <c r="I7" s="13"/>
      <c r="J7" s="12" t="s">
        <v>15</v>
      </c>
      <c r="K7" s="12" t="s">
        <v>16</v>
      </c>
      <c r="L7" s="12" t="s">
        <v>17</v>
      </c>
      <c r="M7" s="12" t="s">
        <v>18</v>
      </c>
      <c r="N7" s="12" t="s">
        <v>19</v>
      </c>
    </row>
    <row r="8" s="14" customFormat="1" ht="45">
      <c r="A8" s="15">
        <v>1</v>
      </c>
      <c r="B8" s="16" t="s">
        <v>20</v>
      </c>
      <c r="C8" s="17" t="s">
        <v>21</v>
      </c>
      <c r="D8" s="18" t="s">
        <v>22</v>
      </c>
      <c r="E8" s="19">
        <v>1</v>
      </c>
      <c r="F8" s="20">
        <v>2750</v>
      </c>
      <c r="G8" s="20">
        <v>2740</v>
      </c>
      <c r="H8" s="20">
        <v>3500</v>
      </c>
      <c r="I8" s="21" t="s">
        <v>23</v>
      </c>
      <c r="J8" s="22">
        <f t="shared" ref="J8:J9" si="0">AVERAGE(F8:H8)</f>
        <v>2996.6666666666665</v>
      </c>
      <c r="K8" s="23">
        <f t="shared" ref="K8:K9" si="1">SQRT(((SUM((POWER(H8-J8,2)),(POWER(G8-J8,2)),(POWER(F8-J8,2)))/(COLUMNS(F8:H8)-1))))</f>
        <v>435.92812863284394</v>
      </c>
      <c r="L8" s="23">
        <f t="shared" ref="L8:L9" si="2">K8/J8*100</f>
        <v>14.547101066724494</v>
      </c>
      <c r="M8" s="24">
        <f t="shared" ref="M8:M9" si="3">(F8+G8+H8)/3</f>
        <v>2996.6666666666665</v>
      </c>
      <c r="N8" s="25">
        <f t="shared" ref="N8:N9" si="4">MROUND(M8,0.01)</f>
        <v>2996.6700000000001</v>
      </c>
      <c r="O8" s="14"/>
    </row>
    <row r="9" s="14" customFormat="1" ht="45">
      <c r="A9" s="15">
        <v>2</v>
      </c>
      <c r="B9" s="26" t="s">
        <v>24</v>
      </c>
      <c r="C9" s="27" t="s">
        <v>21</v>
      </c>
      <c r="D9" s="18" t="s">
        <v>22</v>
      </c>
      <c r="E9" s="28">
        <v>1</v>
      </c>
      <c r="F9" s="20">
        <v>2750</v>
      </c>
      <c r="G9" s="20">
        <v>2740</v>
      </c>
      <c r="H9" s="20">
        <v>3500</v>
      </c>
      <c r="I9" s="21" t="s">
        <v>23</v>
      </c>
      <c r="J9" s="22">
        <f t="shared" si="0"/>
        <v>2996.6666666666665</v>
      </c>
      <c r="K9" s="23">
        <f t="shared" si="1"/>
        <v>435.92812863284394</v>
      </c>
      <c r="L9" s="23">
        <f t="shared" si="2"/>
        <v>14.547101066724494</v>
      </c>
      <c r="M9" s="24">
        <f t="shared" si="3"/>
        <v>2996.6666666666665</v>
      </c>
      <c r="N9" s="25">
        <f t="shared" si="4"/>
        <v>2996.6700000000001</v>
      </c>
      <c r="O9" s="14"/>
    </row>
    <row r="10" s="14" customFormat="1" ht="45">
      <c r="A10" s="15">
        <v>3</v>
      </c>
      <c r="B10" s="16" t="s">
        <v>25</v>
      </c>
      <c r="C10" s="17" t="s">
        <v>21</v>
      </c>
      <c r="D10" s="18" t="s">
        <v>22</v>
      </c>
      <c r="E10" s="19">
        <v>1</v>
      </c>
      <c r="F10" s="20">
        <v>2750</v>
      </c>
      <c r="G10" s="20">
        <v>2740</v>
      </c>
      <c r="H10" s="20">
        <v>3500</v>
      </c>
      <c r="I10" s="21" t="s">
        <v>23</v>
      </c>
      <c r="J10" s="22">
        <f t="shared" ref="J10:J24" si="5">AVERAGE(F10:H10)</f>
        <v>2996.6666666666665</v>
      </c>
      <c r="K10" s="23">
        <f t="shared" ref="K10:K24" si="6">SQRT(((SUM((POWER(H10-J10,2)),(POWER(G10-J10,2)),(POWER(F10-J10,2)))/(COLUMNS(F10:H10)-1))))</f>
        <v>435.92812863284394</v>
      </c>
      <c r="L10" s="23">
        <f t="shared" ref="L10:L24" si="7">K10/J10*100</f>
        <v>14.547101066724494</v>
      </c>
      <c r="M10" s="24">
        <f t="shared" ref="M10:M24" si="8">(F10+G10+H10)/3</f>
        <v>2996.6666666666665</v>
      </c>
      <c r="N10" s="25">
        <f t="shared" ref="N10:N24" si="9">MROUND(M10,0.01)</f>
        <v>2996.6700000000001</v>
      </c>
      <c r="O10" s="14"/>
    </row>
    <row r="11" s="14" customFormat="1" ht="45">
      <c r="A11" s="15">
        <v>4</v>
      </c>
      <c r="B11" s="16" t="s">
        <v>26</v>
      </c>
      <c r="C11" s="27" t="s">
        <v>21</v>
      </c>
      <c r="D11" s="18" t="s">
        <v>22</v>
      </c>
      <c r="E11" s="28">
        <v>1</v>
      </c>
      <c r="F11" s="20">
        <v>2750</v>
      </c>
      <c r="G11" s="20">
        <v>2740</v>
      </c>
      <c r="H11" s="20">
        <v>3500</v>
      </c>
      <c r="I11" s="21" t="s">
        <v>23</v>
      </c>
      <c r="J11" s="22">
        <f t="shared" si="5"/>
        <v>2996.6666666666665</v>
      </c>
      <c r="K11" s="23">
        <f t="shared" si="6"/>
        <v>435.92812863284394</v>
      </c>
      <c r="L11" s="23">
        <f t="shared" si="7"/>
        <v>14.547101066724494</v>
      </c>
      <c r="M11" s="24">
        <f t="shared" si="8"/>
        <v>2996.6666666666665</v>
      </c>
      <c r="N11" s="25">
        <f t="shared" si="9"/>
        <v>2996.6700000000001</v>
      </c>
      <c r="O11" s="14"/>
    </row>
    <row r="12" s="14" customFormat="1" ht="45">
      <c r="A12" s="15">
        <v>5</v>
      </c>
      <c r="B12" s="16" t="s">
        <v>27</v>
      </c>
      <c r="C12" s="17" t="s">
        <v>21</v>
      </c>
      <c r="D12" s="18" t="s">
        <v>22</v>
      </c>
      <c r="E12" s="19">
        <v>1</v>
      </c>
      <c r="F12" s="29">
        <v>2550</v>
      </c>
      <c r="G12" s="29">
        <v>2530</v>
      </c>
      <c r="H12" s="29">
        <v>3000</v>
      </c>
      <c r="I12" s="21" t="s">
        <v>23</v>
      </c>
      <c r="J12" s="22">
        <f t="shared" si="5"/>
        <v>2693.3333333333335</v>
      </c>
      <c r="K12" s="23">
        <f t="shared" si="6"/>
        <v>265.76932353703529</v>
      </c>
      <c r="L12" s="23">
        <f t="shared" si="7"/>
        <v>9.867672903602795</v>
      </c>
      <c r="M12" s="24">
        <f t="shared" si="8"/>
        <v>2693.3333333333335</v>
      </c>
      <c r="N12" s="25">
        <f t="shared" si="9"/>
        <v>2693.3299999999999</v>
      </c>
      <c r="O12" s="14"/>
    </row>
    <row r="13" s="14" customFormat="1" ht="45">
      <c r="A13" s="15">
        <v>6</v>
      </c>
      <c r="B13" s="16" t="s">
        <v>28</v>
      </c>
      <c r="C13" s="27" t="s">
        <v>21</v>
      </c>
      <c r="D13" s="30" t="s">
        <v>22</v>
      </c>
      <c r="E13" s="28">
        <v>1</v>
      </c>
      <c r="F13" s="29">
        <v>2550</v>
      </c>
      <c r="G13" s="29">
        <v>2530</v>
      </c>
      <c r="H13" s="29">
        <v>3000</v>
      </c>
      <c r="I13" s="21" t="s">
        <v>23</v>
      </c>
      <c r="J13" s="22">
        <f t="shared" si="5"/>
        <v>2693.3333333333335</v>
      </c>
      <c r="K13" s="23">
        <f t="shared" si="6"/>
        <v>265.76932353703529</v>
      </c>
      <c r="L13" s="23">
        <f t="shared" si="7"/>
        <v>9.867672903602795</v>
      </c>
      <c r="M13" s="24">
        <f t="shared" si="8"/>
        <v>2693.3333333333335</v>
      </c>
      <c r="N13" s="25">
        <f t="shared" si="9"/>
        <v>2693.3299999999999</v>
      </c>
      <c r="O13" s="14"/>
    </row>
    <row r="14" s="14" customFormat="1" ht="45">
      <c r="A14" s="15">
        <v>7</v>
      </c>
      <c r="B14" s="16" t="s">
        <v>29</v>
      </c>
      <c r="C14" s="17" t="s">
        <v>21</v>
      </c>
      <c r="D14" s="30" t="s">
        <v>22</v>
      </c>
      <c r="E14" s="19">
        <v>1</v>
      </c>
      <c r="F14" s="29">
        <v>2550</v>
      </c>
      <c r="G14" s="29">
        <v>2530</v>
      </c>
      <c r="H14" s="29">
        <v>3000</v>
      </c>
      <c r="I14" s="21" t="s">
        <v>23</v>
      </c>
      <c r="J14" s="22">
        <f t="shared" si="5"/>
        <v>2693.3333333333335</v>
      </c>
      <c r="K14" s="23">
        <f t="shared" si="6"/>
        <v>265.76932353703529</v>
      </c>
      <c r="L14" s="23">
        <f t="shared" si="7"/>
        <v>9.867672903602795</v>
      </c>
      <c r="M14" s="24">
        <f t="shared" si="8"/>
        <v>2693.3333333333335</v>
      </c>
      <c r="N14" s="25">
        <f t="shared" si="9"/>
        <v>2693.3299999999999</v>
      </c>
      <c r="O14" s="14"/>
    </row>
    <row r="15" s="14" customFormat="1" ht="45">
      <c r="A15" s="15">
        <v>8</v>
      </c>
      <c r="B15" s="16" t="s">
        <v>30</v>
      </c>
      <c r="C15" s="27" t="s">
        <v>21</v>
      </c>
      <c r="D15" s="30" t="s">
        <v>22</v>
      </c>
      <c r="E15" s="28">
        <v>1</v>
      </c>
      <c r="F15" s="29">
        <v>1700</v>
      </c>
      <c r="G15" s="29">
        <v>1690</v>
      </c>
      <c r="H15" s="29">
        <v>2500</v>
      </c>
      <c r="I15" s="21" t="s">
        <v>23</v>
      </c>
      <c r="J15" s="22">
        <f t="shared" si="5"/>
        <v>1963.3333333333333</v>
      </c>
      <c r="K15" s="23">
        <f t="shared" si="6"/>
        <v>464.79386111838153</v>
      </c>
      <c r="L15" s="23">
        <f t="shared" si="7"/>
        <v>23.673711092617054</v>
      </c>
      <c r="M15" s="24">
        <f t="shared" si="8"/>
        <v>1963.3333333333333</v>
      </c>
      <c r="N15" s="25">
        <f t="shared" si="9"/>
        <v>1963.3299999999999</v>
      </c>
      <c r="O15" s="14"/>
    </row>
    <row r="16" s="14" customFormat="1" ht="45">
      <c r="A16" s="15">
        <v>9</v>
      </c>
      <c r="B16" s="16" t="s">
        <v>31</v>
      </c>
      <c r="C16" s="17" t="s">
        <v>21</v>
      </c>
      <c r="D16" s="30" t="s">
        <v>22</v>
      </c>
      <c r="E16" s="19">
        <v>1</v>
      </c>
      <c r="F16" s="29">
        <v>1700</v>
      </c>
      <c r="G16" s="29">
        <v>1690</v>
      </c>
      <c r="H16" s="29">
        <v>2500</v>
      </c>
      <c r="I16" s="21" t="s">
        <v>23</v>
      </c>
      <c r="J16" s="22">
        <f t="shared" si="5"/>
        <v>1963.3333333333333</v>
      </c>
      <c r="K16" s="23">
        <f t="shared" si="6"/>
        <v>464.79386111838153</v>
      </c>
      <c r="L16" s="23">
        <f t="shared" si="7"/>
        <v>23.673711092617054</v>
      </c>
      <c r="M16" s="24">
        <f t="shared" si="8"/>
        <v>1963.3333333333333</v>
      </c>
      <c r="N16" s="25">
        <f t="shared" si="9"/>
        <v>1963.3299999999999</v>
      </c>
      <c r="O16" s="14"/>
    </row>
    <row r="17" s="14" customFormat="1" ht="45">
      <c r="A17" s="15">
        <v>10</v>
      </c>
      <c r="B17" s="16" t="s">
        <v>32</v>
      </c>
      <c r="C17" s="27" t="s">
        <v>21</v>
      </c>
      <c r="D17" s="30" t="s">
        <v>22</v>
      </c>
      <c r="E17" s="28">
        <v>1</v>
      </c>
      <c r="F17" s="29">
        <v>1700</v>
      </c>
      <c r="G17" s="29">
        <v>1690</v>
      </c>
      <c r="H17" s="29">
        <v>2500</v>
      </c>
      <c r="I17" s="21" t="s">
        <v>23</v>
      </c>
      <c r="J17" s="22">
        <f t="shared" si="5"/>
        <v>1963.3333333333333</v>
      </c>
      <c r="K17" s="23">
        <f t="shared" si="6"/>
        <v>464.79386111838153</v>
      </c>
      <c r="L17" s="23">
        <f t="shared" si="7"/>
        <v>23.673711092617054</v>
      </c>
      <c r="M17" s="24">
        <f t="shared" si="8"/>
        <v>1963.3333333333333</v>
      </c>
      <c r="N17" s="25">
        <f t="shared" si="9"/>
        <v>1963.3299999999999</v>
      </c>
      <c r="O17" s="14"/>
    </row>
    <row r="18" s="14" customFormat="1" ht="45">
      <c r="A18" s="15">
        <v>11</v>
      </c>
      <c r="B18" s="16" t="s">
        <v>33</v>
      </c>
      <c r="C18" s="17" t="s">
        <v>21</v>
      </c>
      <c r="D18" s="30" t="s">
        <v>22</v>
      </c>
      <c r="E18" s="19">
        <v>1</v>
      </c>
      <c r="F18" s="29">
        <v>1700</v>
      </c>
      <c r="G18" s="29">
        <v>1690</v>
      </c>
      <c r="H18" s="29">
        <v>2500</v>
      </c>
      <c r="I18" s="21" t="s">
        <v>23</v>
      </c>
      <c r="J18" s="22">
        <f t="shared" si="5"/>
        <v>1963.3333333333333</v>
      </c>
      <c r="K18" s="23">
        <f t="shared" si="6"/>
        <v>464.79386111838153</v>
      </c>
      <c r="L18" s="23">
        <f t="shared" si="7"/>
        <v>23.673711092617054</v>
      </c>
      <c r="M18" s="24">
        <f t="shared" si="8"/>
        <v>1963.3333333333333</v>
      </c>
      <c r="N18" s="25">
        <f t="shared" si="9"/>
        <v>1963.3299999999999</v>
      </c>
      <c r="O18" s="14"/>
    </row>
    <row r="19" s="14" customFormat="1" ht="45">
      <c r="A19" s="15">
        <v>12</v>
      </c>
      <c r="B19" s="16" t="s">
        <v>34</v>
      </c>
      <c r="C19" s="27" t="s">
        <v>21</v>
      </c>
      <c r="D19" s="30" t="s">
        <v>22</v>
      </c>
      <c r="E19" s="28">
        <v>1</v>
      </c>
      <c r="F19" s="29">
        <v>1700</v>
      </c>
      <c r="G19" s="29">
        <v>1690</v>
      </c>
      <c r="H19" s="29">
        <v>2500</v>
      </c>
      <c r="I19" s="21" t="s">
        <v>23</v>
      </c>
      <c r="J19" s="22">
        <f t="shared" si="5"/>
        <v>1963.3333333333333</v>
      </c>
      <c r="K19" s="23">
        <f t="shared" si="6"/>
        <v>464.79386111838153</v>
      </c>
      <c r="L19" s="23">
        <f t="shared" si="7"/>
        <v>23.673711092617054</v>
      </c>
      <c r="M19" s="24">
        <f t="shared" si="8"/>
        <v>1963.3333333333333</v>
      </c>
      <c r="N19" s="25">
        <f t="shared" si="9"/>
        <v>1963.3299999999999</v>
      </c>
      <c r="O19" s="14"/>
    </row>
    <row r="20" s="14" customFormat="1" ht="45">
      <c r="A20" s="15">
        <v>13</v>
      </c>
      <c r="B20" s="16" t="s">
        <v>35</v>
      </c>
      <c r="C20" s="17" t="s">
        <v>21</v>
      </c>
      <c r="D20" s="18" t="s">
        <v>22</v>
      </c>
      <c r="E20" s="19">
        <v>1</v>
      </c>
      <c r="F20" s="29">
        <v>1800</v>
      </c>
      <c r="G20" s="29">
        <v>1800</v>
      </c>
      <c r="H20" s="29">
        <v>2800</v>
      </c>
      <c r="I20" s="21" t="s">
        <v>23</v>
      </c>
      <c r="J20" s="22">
        <f t="shared" si="5"/>
        <v>2133.3333333333335</v>
      </c>
      <c r="K20" s="23">
        <f t="shared" si="6"/>
        <v>577.35026918962581</v>
      </c>
      <c r="L20" s="23">
        <f t="shared" si="7"/>
        <v>27.06329386826371</v>
      </c>
      <c r="M20" s="24">
        <f t="shared" si="8"/>
        <v>2133.3333333333335</v>
      </c>
      <c r="N20" s="25">
        <f t="shared" si="9"/>
        <v>2133.3299999999999</v>
      </c>
      <c r="O20" s="14"/>
    </row>
    <row r="21" s="14" customFormat="1" ht="45">
      <c r="A21" s="15">
        <v>14</v>
      </c>
      <c r="B21" s="16" t="s">
        <v>36</v>
      </c>
      <c r="C21" s="27" t="s">
        <v>21</v>
      </c>
      <c r="D21" s="30" t="s">
        <v>22</v>
      </c>
      <c r="E21" s="28">
        <v>1</v>
      </c>
      <c r="F21" s="29">
        <v>1800</v>
      </c>
      <c r="G21" s="29">
        <v>1800</v>
      </c>
      <c r="H21" s="29">
        <v>2800</v>
      </c>
      <c r="I21" s="21" t="s">
        <v>23</v>
      </c>
      <c r="J21" s="22">
        <f t="shared" si="5"/>
        <v>2133.3333333333335</v>
      </c>
      <c r="K21" s="23">
        <f t="shared" si="6"/>
        <v>577.35026918962581</v>
      </c>
      <c r="L21" s="23">
        <f t="shared" si="7"/>
        <v>27.06329386826371</v>
      </c>
      <c r="M21" s="24">
        <f t="shared" si="8"/>
        <v>2133.3333333333335</v>
      </c>
      <c r="N21" s="25">
        <f t="shared" si="9"/>
        <v>2133.3299999999999</v>
      </c>
      <c r="O21" s="14"/>
    </row>
    <row r="22" s="14" customFormat="1" ht="45">
      <c r="A22" s="15">
        <v>15</v>
      </c>
      <c r="B22" s="16" t="s">
        <v>37</v>
      </c>
      <c r="C22" s="17" t="s">
        <v>21</v>
      </c>
      <c r="D22" s="30" t="s">
        <v>22</v>
      </c>
      <c r="E22" s="19">
        <v>1</v>
      </c>
      <c r="F22" s="29">
        <v>1800</v>
      </c>
      <c r="G22" s="29">
        <v>1800</v>
      </c>
      <c r="H22" s="29">
        <v>2800</v>
      </c>
      <c r="I22" s="21" t="s">
        <v>23</v>
      </c>
      <c r="J22" s="22">
        <f t="shared" si="5"/>
        <v>2133.3333333333335</v>
      </c>
      <c r="K22" s="23">
        <f t="shared" si="6"/>
        <v>577.35026918962581</v>
      </c>
      <c r="L22" s="23">
        <f t="shared" si="7"/>
        <v>27.06329386826371</v>
      </c>
      <c r="M22" s="24">
        <f t="shared" si="8"/>
        <v>2133.3333333333335</v>
      </c>
      <c r="N22" s="25">
        <f t="shared" si="9"/>
        <v>2133.3299999999999</v>
      </c>
      <c r="O22" s="14"/>
    </row>
    <row r="23" s="14" customFormat="1" ht="45">
      <c r="A23" s="15">
        <v>16</v>
      </c>
      <c r="B23" s="16" t="s">
        <v>38</v>
      </c>
      <c r="C23" s="27" t="s">
        <v>21</v>
      </c>
      <c r="D23" s="30" t="s">
        <v>22</v>
      </c>
      <c r="E23" s="28">
        <v>1</v>
      </c>
      <c r="F23" s="29">
        <v>1800</v>
      </c>
      <c r="G23" s="29">
        <v>1800</v>
      </c>
      <c r="H23" s="29">
        <v>2800</v>
      </c>
      <c r="I23" s="21" t="s">
        <v>23</v>
      </c>
      <c r="J23" s="22">
        <f t="shared" si="5"/>
        <v>2133.3333333333335</v>
      </c>
      <c r="K23" s="23">
        <f t="shared" si="6"/>
        <v>577.35026918962581</v>
      </c>
      <c r="L23" s="23">
        <f t="shared" si="7"/>
        <v>27.06329386826371</v>
      </c>
      <c r="M23" s="24">
        <f t="shared" si="8"/>
        <v>2133.3333333333335</v>
      </c>
      <c r="N23" s="25">
        <f t="shared" si="9"/>
        <v>2133.3299999999999</v>
      </c>
      <c r="O23" s="14"/>
    </row>
    <row r="24" s="14" customFormat="1" ht="45">
      <c r="A24" s="15">
        <v>17</v>
      </c>
      <c r="B24" s="16" t="s">
        <v>39</v>
      </c>
      <c r="C24" s="27" t="s">
        <v>21</v>
      </c>
      <c r="D24" s="30" t="s">
        <v>22</v>
      </c>
      <c r="E24" s="28">
        <v>1</v>
      </c>
      <c r="F24" s="29">
        <v>1800</v>
      </c>
      <c r="G24" s="29">
        <v>1800</v>
      </c>
      <c r="H24" s="29">
        <v>2800</v>
      </c>
      <c r="I24" s="21" t="s">
        <v>23</v>
      </c>
      <c r="J24" s="22">
        <f t="shared" si="5"/>
        <v>2133.3333333333335</v>
      </c>
      <c r="K24" s="23">
        <f t="shared" si="6"/>
        <v>577.35026918962581</v>
      </c>
      <c r="L24" s="23">
        <f t="shared" si="7"/>
        <v>27.06329386826371</v>
      </c>
      <c r="M24" s="24">
        <f t="shared" si="8"/>
        <v>2133.3333333333335</v>
      </c>
      <c r="N24" s="25">
        <f t="shared" si="9"/>
        <v>2133.3299999999999</v>
      </c>
      <c r="O24" s="14"/>
    </row>
    <row r="25" s="31" customFormat="1" ht="40.700000000000003" customHeight="1">
      <c r="A25" s="32" t="s">
        <v>40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>
        <f>SUM(N8:N24)</f>
        <v>40549.970000000016</v>
      </c>
      <c r="O25" s="3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="14" customFormat="1" ht="54.75" customHeight="1">
      <c r="A26" s="35" t="s">
        <v>41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="14" customFormat="1" ht="107.25" customHeight="1">
      <c r="A27" s="36" t="s">
        <v>42</v>
      </c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8"/>
    </row>
    <row r="28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4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4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4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4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4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4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14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4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4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4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ht="14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ht="14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ht="14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ht="14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ht="14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ht="14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ht="14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ht="14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ht="14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ht="14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ht="14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ht="14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ht="14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ht="14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ht="14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ht="14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ht="14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ht="14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ht="14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ht="14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ht="14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ht="14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ht="14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ht="14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ht="14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ht="14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ht="14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ht="14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ht="14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ht="14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ht="14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ht="14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ht="14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ht="14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ht="14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ht="14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ht="14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ht="14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ht="14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ht="14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ht="14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ht="14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ht="14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ht="14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ht="14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ht="14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ht="14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ht="14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ht="14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ht="14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ht="14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ht="14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ht="14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ht="14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20" ht="14.25">
      <c r="N120" s="1"/>
    </row>
  </sheetData>
  <mergeCells count="17">
    <mergeCell ref="M1:N1"/>
    <mergeCell ref="J2:N2"/>
    <mergeCell ref="A4:N4"/>
    <mergeCell ref="A5:A7"/>
    <mergeCell ref="B5:C5"/>
    <mergeCell ref="D5:N5"/>
    <mergeCell ref="B6:B7"/>
    <mergeCell ref="C6:C7"/>
    <mergeCell ref="D6:D7"/>
    <mergeCell ref="E6:E7"/>
    <mergeCell ref="F6:H6"/>
    <mergeCell ref="I6:I7"/>
    <mergeCell ref="J6:L6"/>
    <mergeCell ref="M6:N6"/>
    <mergeCell ref="A25:M25"/>
    <mergeCell ref="A26:N26"/>
    <mergeCell ref="A27:N27"/>
  </mergeCells>
  <printOptions headings="0" gridLines="0"/>
  <pageMargins left="0.23622047244094491" right="0.23622047244094491" top="0.55118110236220474" bottom="0.55118110236220474" header="0.31496062992125984" footer="0.31496062992125984"/>
  <pageSetup paperSize="9" scale="36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ivchinko.ai</cp:lastModifiedBy>
  <cp:revision>4</cp:revision>
  <dcterms:created xsi:type="dcterms:W3CDTF">2014-01-15T18:15:09Z</dcterms:created>
  <dcterms:modified xsi:type="dcterms:W3CDTF">2026-07-24T08:18:10Z</dcterms:modified>
</cp:coreProperties>
</file>