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22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6" i="1" l="1"/>
  <c r="S5" i="1"/>
  <c r="Q5" i="1"/>
  <c r="Q6" i="1" s="1"/>
  <c r="P5" i="1"/>
  <c r="P6" i="1" s="1"/>
  <c r="K5" i="1"/>
  <c r="J5" i="1"/>
  <c r="T5" i="1" s="1"/>
  <c r="M5" i="1" s="1"/>
  <c r="E5" i="1"/>
  <c r="O5" i="1" l="1"/>
  <c r="O6" i="1" s="1"/>
</calcChain>
</file>

<file path=xl/sharedStrings.xml><?xml version="1.0" encoding="utf-8"?>
<sst xmlns="http://schemas.openxmlformats.org/spreadsheetml/2006/main" count="32" uniqueCount="30">
  <si>
    <t xml:space="preserve"> Обоснование начальной (максимальной) цены Контракта, заключаемого с поставщиком (подрядчиком, исполнителем), с помощью метода сопоставимых рыночных цен (анализа рынка) от _______________
на основании пп.4, 5 части 1 статьи 93 Федерального закона № 44-ФЗ </t>
  </si>
  <si>
    <t>Наименование поставщика (справочная информация КС)</t>
  </si>
  <si>
    <t>Поставщик 1</t>
  </si>
  <si>
    <t>Поставщик 2</t>
  </si>
  <si>
    <t>Поставщик 3</t>
  </si>
  <si>
    <t>Коммерческое предложение, полученное на основании запроса Заказчика</t>
  </si>
  <si>
    <t>Наименование работ</t>
  </si>
  <si>
    <t>ед. изм.</t>
  </si>
  <si>
    <t xml:space="preserve">Цена № 1  </t>
  </si>
  <si>
    <t>итого цена 1
справочно</t>
  </si>
  <si>
    <t xml:space="preserve">Цена №2  </t>
  </si>
  <si>
    <t>итого цена 2
справочно</t>
  </si>
  <si>
    <t xml:space="preserve">Цена № 3  </t>
  </si>
  <si>
    <t>Итого цена 3
справочно</t>
  </si>
  <si>
    <t>Средняя арифметическая величина цены единицы товара (Среднерыночная)</t>
  </si>
  <si>
    <t xml:space="preserve">Минимальное значение цены  за ед. изм. </t>
  </si>
  <si>
    <t>Код ОКПД</t>
  </si>
  <si>
    <t>коэффициент вариативности</t>
  </si>
  <si>
    <t xml:space="preserve">Количество закупаемого товара, работ, услуг.                    </t>
  </si>
  <si>
    <r>
      <t xml:space="preserve">НМЦК </t>
    </r>
    <r>
      <rPr>
        <b/>
        <vertAlign val="superscript"/>
        <sz val="10"/>
        <color rgb="FF000000"/>
        <rFont val="Times New Roman"/>
        <family val="1"/>
        <charset val="204"/>
      </rPr>
      <t>ср.рын</t>
    </r>
  </si>
  <si>
    <t xml:space="preserve"> Минимальная цена контракта</t>
  </si>
  <si>
    <t>НМЦК расчет по методике (справочно)</t>
  </si>
  <si>
    <t>Количество источников цен</t>
  </si>
  <si>
    <t>количество источников цен для расчета вариации</t>
  </si>
  <si>
    <t>среднее квадратичное отклонение</t>
  </si>
  <si>
    <t>Итого</t>
  </si>
  <si>
    <t xml:space="preserve"> </t>
  </si>
  <si>
    <t>усл.ед</t>
  </si>
  <si>
    <t>28.22.16.130</t>
  </si>
  <si>
    <t>Выполнение работ по замене 2-х поручней на эскалаторе зав.№40163467 с  комплектом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</si>
</sst>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workbookViewId="0">
      <selection activeCell="C12" sqref="C12"/>
    </sheetView>
  </sheetViews>
  <sheetFormatPr defaultRowHeight="15" x14ac:dyDescent="0.25"/>
  <cols>
    <col min="1" max="1" width="6.85546875" customWidth="1"/>
    <col min="2" max="2" width="25.28515625" customWidth="1"/>
    <col min="3" max="3" width="10.140625" customWidth="1"/>
    <col min="4" max="4" width="16.28515625" customWidth="1"/>
    <col min="5" max="5" width="0" hidden="1" customWidth="1"/>
    <col min="6" max="6" width="15.85546875" customWidth="1"/>
    <col min="7" max="7" width="0" hidden="1" customWidth="1"/>
    <col min="8" max="8" width="17.42578125" customWidth="1"/>
    <col min="9" max="9" width="0" hidden="1" customWidth="1"/>
    <col min="10" max="10" width="16.42578125" customWidth="1"/>
    <col min="11" max="11" width="0" hidden="1" customWidth="1"/>
    <col min="12" max="12" width="14.42578125" customWidth="1"/>
    <col min="13" max="13" width="14.85546875" customWidth="1"/>
    <col min="14" max="14" width="14.42578125" customWidth="1"/>
    <col min="15" max="15" width="16.7109375" customWidth="1"/>
    <col min="16" max="16" width="21.85546875" customWidth="1"/>
    <col min="17" max="19" width="0" hidden="1" customWidth="1"/>
    <col min="20" max="20" width="20" customWidth="1"/>
  </cols>
  <sheetData>
    <row r="1" spans="1:20" ht="39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25.5" x14ac:dyDescent="0.25">
      <c r="A2" s="1"/>
      <c r="B2" s="2" t="s">
        <v>1</v>
      </c>
      <c r="C2" s="3"/>
      <c r="D2" s="4" t="s">
        <v>2</v>
      </c>
      <c r="E2" s="4"/>
      <c r="F2" s="5" t="s">
        <v>3</v>
      </c>
      <c r="G2" s="4"/>
      <c r="H2" s="4" t="s">
        <v>4</v>
      </c>
      <c r="I2" s="6"/>
      <c r="J2" s="7"/>
      <c r="K2" s="8"/>
      <c r="L2" s="8"/>
      <c r="M2" s="8"/>
      <c r="N2" s="8"/>
      <c r="O2" s="8"/>
      <c r="P2" s="8"/>
      <c r="Q2" s="8"/>
      <c r="R2" s="7"/>
      <c r="S2" s="7"/>
      <c r="T2" s="7"/>
    </row>
    <row r="3" spans="1:20" ht="63.75" x14ac:dyDescent="0.25">
      <c r="A3" s="1"/>
      <c r="B3" s="9"/>
      <c r="C3" s="10"/>
      <c r="D3" s="11" t="s">
        <v>5</v>
      </c>
      <c r="E3" s="12"/>
      <c r="F3" s="11" t="s">
        <v>5</v>
      </c>
      <c r="G3" s="12"/>
      <c r="H3" s="11" t="s">
        <v>5</v>
      </c>
      <c r="I3" s="13"/>
      <c r="J3" s="7"/>
      <c r="K3" s="8"/>
      <c r="L3" s="8"/>
      <c r="M3" s="8"/>
      <c r="N3" s="8"/>
      <c r="O3" s="8"/>
      <c r="P3" s="8"/>
      <c r="Q3" s="8"/>
      <c r="R3" s="7"/>
      <c r="S3" s="7"/>
      <c r="T3" s="7"/>
    </row>
    <row r="4" spans="1:20" ht="89.25" x14ac:dyDescent="0.25">
      <c r="A4" s="1"/>
      <c r="B4" s="12" t="s">
        <v>6</v>
      </c>
      <c r="C4" s="14" t="s">
        <v>7</v>
      </c>
      <c r="D4" s="15" t="s">
        <v>8</v>
      </c>
      <c r="E4" s="13" t="s">
        <v>9</v>
      </c>
      <c r="F4" s="15" t="s">
        <v>10</v>
      </c>
      <c r="G4" s="13" t="s">
        <v>11</v>
      </c>
      <c r="H4" s="15" t="s">
        <v>12</v>
      </c>
      <c r="I4" s="13" t="s">
        <v>13</v>
      </c>
      <c r="J4" s="12" t="s">
        <v>14</v>
      </c>
      <c r="K4" s="16" t="s">
        <v>15</v>
      </c>
      <c r="L4" s="16" t="s">
        <v>16</v>
      </c>
      <c r="M4" s="17" t="s">
        <v>17</v>
      </c>
      <c r="N4" s="16" t="s">
        <v>18</v>
      </c>
      <c r="O4" s="18" t="s">
        <v>19</v>
      </c>
      <c r="P4" s="16" t="s">
        <v>20</v>
      </c>
      <c r="Q4" s="19" t="s">
        <v>21</v>
      </c>
      <c r="R4" s="13" t="s">
        <v>22</v>
      </c>
      <c r="S4" s="13" t="s">
        <v>23</v>
      </c>
      <c r="T4" s="20" t="s">
        <v>24</v>
      </c>
    </row>
    <row r="5" spans="1:20" ht="51" x14ac:dyDescent="0.25">
      <c r="A5" s="1">
        <v>1</v>
      </c>
      <c r="B5" s="21" t="s">
        <v>29</v>
      </c>
      <c r="C5" s="22" t="s">
        <v>27</v>
      </c>
      <c r="D5" s="23">
        <v>382470</v>
      </c>
      <c r="E5" s="24">
        <f>D5*N5</f>
        <v>382470</v>
      </c>
      <c r="F5" s="23">
        <v>390278</v>
      </c>
      <c r="G5" s="24"/>
      <c r="H5" s="23">
        <v>401624</v>
      </c>
      <c r="I5" s="23"/>
      <c r="J5" s="23">
        <f>AVERAGE(D5,F5,H5)</f>
        <v>391457.33333333331</v>
      </c>
      <c r="K5" s="23">
        <f t="shared" ref="K5:K6" si="0">MIN(D5,F5,H5)</f>
        <v>382470</v>
      </c>
      <c r="L5" s="23" t="s">
        <v>28</v>
      </c>
      <c r="M5" s="23">
        <f>T5/J5*100</f>
        <v>2.4603717626178589</v>
      </c>
      <c r="N5" s="25">
        <v>1</v>
      </c>
      <c r="O5" s="23">
        <f t="shared" ref="O5" si="1">J5*N5</f>
        <v>391457.33333333331</v>
      </c>
      <c r="P5" s="23">
        <f>D5*N5</f>
        <v>382470</v>
      </c>
      <c r="Q5" s="23">
        <f>(SUM(D5,F5,H5))*N5/R5</f>
        <v>391457.33333333331</v>
      </c>
      <c r="R5" s="5">
        <v>3</v>
      </c>
      <c r="S5" s="5">
        <f t="shared" ref="S5" si="2">R5-1</f>
        <v>2</v>
      </c>
      <c r="T5" s="5">
        <f>SQRT(((D5-J5)*(D5-J5)+(F5-J5)*(F5-J5)+(H5-J5)*(H5-J5))/S5)</f>
        <v>9631.3056920302006</v>
      </c>
    </row>
    <row r="6" spans="1:20" x14ac:dyDescent="0.25">
      <c r="A6" s="1"/>
      <c r="B6" s="26" t="s">
        <v>25</v>
      </c>
      <c r="C6" s="27"/>
      <c r="D6" s="26"/>
      <c r="E6" s="27"/>
      <c r="F6" s="28"/>
      <c r="G6" s="27"/>
      <c r="H6" s="26"/>
      <c r="I6" s="27"/>
      <c r="J6" s="26"/>
      <c r="K6" s="27">
        <f t="shared" si="0"/>
        <v>0</v>
      </c>
      <c r="L6" s="27"/>
      <c r="M6" s="27"/>
      <c r="N6" s="29"/>
      <c r="O6" s="30">
        <f>SUM(O5:O5)</f>
        <v>391457.33333333331</v>
      </c>
      <c r="P6" s="30">
        <f>SUM(P5:P5)</f>
        <v>382470</v>
      </c>
      <c r="Q6" s="31" t="e">
        <f>SUM(Q5:Q5)-#REF!</f>
        <v>#REF!</v>
      </c>
      <c r="R6" s="5"/>
      <c r="S6" s="5"/>
      <c r="T6" s="5"/>
    </row>
    <row r="7" spans="1:20" x14ac:dyDescent="0.25">
      <c r="A7" s="32"/>
      <c r="B7" s="33"/>
      <c r="C7" s="7"/>
      <c r="D7" s="8"/>
      <c r="E7" s="8"/>
      <c r="F7" s="7"/>
      <c r="G7" s="7"/>
      <c r="H7" s="7"/>
      <c r="I7" s="7"/>
      <c r="J7" s="7"/>
      <c r="K7" s="8"/>
      <c r="L7" s="8"/>
      <c r="M7" s="8"/>
      <c r="N7" s="8"/>
      <c r="O7" s="8"/>
      <c r="P7" s="8"/>
      <c r="Q7" s="8"/>
      <c r="R7" s="7"/>
      <c r="S7" s="7"/>
      <c r="T7" s="7"/>
    </row>
    <row r="8" spans="1:20" x14ac:dyDescent="0.25">
      <c r="A8" s="32"/>
      <c r="B8" s="33"/>
      <c r="C8" s="7"/>
      <c r="D8" s="34" t="s">
        <v>26</v>
      </c>
      <c r="E8" s="34"/>
      <c r="F8" s="34"/>
      <c r="G8" s="34"/>
      <c r="H8" s="34"/>
      <c r="I8" s="7"/>
      <c r="J8" s="7"/>
      <c r="K8" s="8"/>
      <c r="L8" s="8"/>
      <c r="M8" s="8"/>
      <c r="N8" s="8"/>
      <c r="O8" s="8"/>
      <c r="P8" s="8"/>
      <c r="Q8" s="8"/>
      <c r="R8" s="7"/>
      <c r="S8" s="7"/>
      <c r="T8" s="7"/>
    </row>
  </sheetData>
  <mergeCells count="1">
    <mergeCell ref="A1:T1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 Михайлович Федорец</dc:creator>
  <cp:lastModifiedBy>Вячеслав Михайлович Федорец</cp:lastModifiedBy>
  <cp:lastPrinted>2026-06-25T12:26:35Z</cp:lastPrinted>
  <dcterms:created xsi:type="dcterms:W3CDTF">2026-06-25T12:16:44Z</dcterms:created>
  <dcterms:modified xsi:type="dcterms:W3CDTF">2026-06-30T06:31:25Z</dcterms:modified>
</cp:coreProperties>
</file>