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4. ОБЕСПЕЧЕНИЕ\2. Бухгалтерия\2026\Закупки\3. Планирование\Зеркало\"/>
    </mc:Choice>
  </mc:AlternateContent>
  <bookViews>
    <workbookView xWindow="0" yWindow="0" windowWidth="28800" windowHeight="12300"/>
  </bookViews>
  <sheets>
    <sheet name="Расчет НМЦК" sheetId="1" r:id="rId1"/>
  </sheets>
  <definedNames>
    <definedName name="_xlnm.Print_Area" localSheetId="0">'Расчет НМЦК'!$A$2:$M$31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H14" i="1" l="1"/>
  <c r="I14" i="1" s="1"/>
  <c r="J14" i="1" s="1"/>
  <c r="K14" i="1" l="1"/>
  <c r="L14" i="1" s="1"/>
  <c r="L15" i="1" l="1"/>
</calcChain>
</file>

<file path=xl/sharedStrings.xml><?xml version="1.0" encoding="utf-8"?>
<sst xmlns="http://schemas.openxmlformats.org/spreadsheetml/2006/main" count="33" uniqueCount="29">
  <si>
    <t>Обоснование начальной (максимальной) цены контракта</t>
  </si>
  <si>
    <t>Начальная (максимальная) цена контракта определена в соответствии с требованиями статьи 22 Федерального закона от 05 апреля 2013 года № 44-ФЗ «О контрактной системе в сфере закупок товаров, работ, услуг для обеспечения государственных и муниципальных нужд» и приказа Министерства экономического развития Российской Федерации от 02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(анализа рынка).</t>
  </si>
  <si>
    <t>№</t>
  </si>
  <si>
    <t>Информация, на основании которой выполнен расчет:</t>
  </si>
  <si>
    <t xml:space="preserve">Исх. № </t>
  </si>
  <si>
    <t>Дата Исх. КП</t>
  </si>
  <si>
    <t>Наименование объекта закупки и функциональные, технические и егокачественные характеристики, эксплуатационные характеристики.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</si>
  <si>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</si>
  <si>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</si>
  <si>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</si>
  <si>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</si>
  <si>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</si>
  <si>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Структура</t>
  </si>
  <si>
    <t xml:space="preserve">Коммерческое предложение №1
</t>
  </si>
  <si>
    <t xml:space="preserve">Коммерческое предложение  №2 
</t>
  </si>
  <si>
    <t xml:space="preserve">Коммерческое предложение  №3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</si>
  <si>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</si>
  <si>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</si>
  <si>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</t>
    </r>
    <r>
      <rPr>
        <i/>
        <sz val="11"/>
        <color indexed="8"/>
        <rFont val="Times New Roman"/>
        <family val="1"/>
        <charset val="204"/>
      </rPr>
      <t>(не должен превышать 33%)</t>
    </r>
  </si>
  <si>
    <r>
      <rPr>
        <b/>
        <sz val="11"/>
        <color indexed="8"/>
        <rFont val="Times New Roman"/>
        <family val="1"/>
        <charset val="204"/>
      </rPr>
      <t xml:space="preserve">Цена за единицу изм. (руб.)    </t>
    </r>
    <r>
      <rPr>
        <sz val="11"/>
        <color indexed="8"/>
        <rFont val="Times New Roman"/>
        <family val="1"/>
        <charset val="204"/>
      </rPr>
      <t xml:space="preserve">                             v - 1;
n - количество значений, используемых в расчете;
i - номер источника ценовой информации;
     - цена единицы</t>
    </r>
  </si>
  <si>
    <r>
      <rPr>
        <b/>
        <sz val="11"/>
        <color indexed="8"/>
        <rFont val="Times New Roman"/>
        <family val="1"/>
        <charset val="204"/>
      </rPr>
      <t xml:space="preserve">НМЦК объекта закупки (руб.) 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</si>
  <si>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Начальная (максимальная) цена контракта составляет:</t>
  </si>
  <si>
    <t xml:space="preserve">Начальная (максимальная) цена Контракта устанавливается в размере: </t>
  </si>
  <si>
    <t>Начальная (максимальная) цена Контракта включает в себя все затраты, связанные с оказанием Услуг (поставкой товара, выполнения работ), в том числе любые транспортные расходы, связанные с исполнением обязательств по  Контракту,  расходы на уплату налогов, пошлин, страховых взносов, уплату налогов, таможенных пошлин и других обязательных платежей, которые Исполнитель по Контракту должен оплачивать в соответствии с его условиями и других обязательных платежей, предусмотренных законодательством Российской Федерации.</t>
  </si>
  <si>
    <t>Все показатели, требования, условные обозначения и терминология, касающиеся характеристик объекта закупки, установлены в соответствии с потребностями Заказчика и являются широко используемыми на современном рынке данного вида товаров.</t>
  </si>
  <si>
    <t>1</t>
  </si>
  <si>
    <t>Зеркало</t>
  </si>
  <si>
    <t>штука</t>
  </si>
  <si>
    <t xml:space="preserve">Публичная оферта: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</si>
</sst>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left" vertical="center"/>
    </xf>
    <xf numFmtId="0" fontId="1" fillId="0" borderId="0" xfId="0" applyFont="1" applyBorder="1"/>
    <xf numFmtId="0" fontId="7" fillId="2" borderId="0" xfId="0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7" fillId="2" borderId="0" xfId="0" applyFont="1" applyFill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/>
    <xf numFmtId="0" fontId="0" fillId="0" borderId="0" xfId="0" applyAlignment="1">
      <alignment horizontal="left"/>
    </xf>
    <xf numFmtId="4" fontId="0" fillId="0" borderId="0" xfId="0" applyNumberFormat="1"/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39" fontId="2" fillId="2" borderId="5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12</xdr:row>
      <xdr:rowOff>1190625</xdr:rowOff>
    </xdr:from>
    <xdr:to>
      <xdr:col>8</xdr:col>
      <xdr:colOff>504825</xdr:colOff>
      <xdr:row>12</xdr:row>
      <xdr:rowOff>1419225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54578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95250</xdr:colOff>
      <xdr:row>12</xdr:row>
      <xdr:rowOff>904875</xdr:rowOff>
    </xdr:from>
    <xdr:to>
      <xdr:col>7</xdr:col>
      <xdr:colOff>1247775</xdr:colOff>
      <xdr:row>12</xdr:row>
      <xdr:rowOff>1371600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5172075"/>
          <a:ext cx="11525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142875</xdr:colOff>
      <xdr:row>12</xdr:row>
      <xdr:rowOff>923925</xdr:rowOff>
    </xdr:from>
    <xdr:to>
      <xdr:col>9</xdr:col>
      <xdr:colOff>1390650</xdr:colOff>
      <xdr:row>12</xdr:row>
      <xdr:rowOff>1438275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5191125"/>
          <a:ext cx="1247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12</xdr:row>
      <xdr:rowOff>895350</xdr:rowOff>
    </xdr:from>
    <xdr:to>
      <xdr:col>8</xdr:col>
      <xdr:colOff>1143000</xdr:colOff>
      <xdr:row>12</xdr:row>
      <xdr:rowOff>1409700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7361" y="4814207"/>
          <a:ext cx="1114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333375</xdr:colOff>
      <xdr:row>12</xdr:row>
      <xdr:rowOff>1123950</xdr:rowOff>
    </xdr:from>
    <xdr:to>
      <xdr:col>10</xdr:col>
      <xdr:colOff>485775</xdr:colOff>
      <xdr:row>12</xdr:row>
      <xdr:rowOff>1352550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5391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57150</xdr:colOff>
      <xdr:row>12</xdr:row>
      <xdr:rowOff>1447800</xdr:rowOff>
    </xdr:from>
    <xdr:to>
      <xdr:col>10</xdr:col>
      <xdr:colOff>1743075</xdr:colOff>
      <xdr:row>12</xdr:row>
      <xdr:rowOff>1857375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715000"/>
          <a:ext cx="1685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276225</xdr:colOff>
      <xdr:row>12</xdr:row>
      <xdr:rowOff>1771650</xdr:rowOff>
    </xdr:from>
    <xdr:to>
      <xdr:col>11</xdr:col>
      <xdr:colOff>1762125</xdr:colOff>
      <xdr:row>12</xdr:row>
      <xdr:rowOff>2133600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7550" y="60388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533400</xdr:colOff>
      <xdr:row>12</xdr:row>
      <xdr:rowOff>1524000</xdr:rowOff>
    </xdr:from>
    <xdr:to>
      <xdr:col>11</xdr:col>
      <xdr:colOff>685800</xdr:colOff>
      <xdr:row>12</xdr:row>
      <xdr:rowOff>1752600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4725" y="57912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31"/>
  <sheetViews>
    <sheetView tabSelected="1" zoomScale="70" zoomScaleNormal="70" zoomScaleSheetLayoutView="85" workbookViewId="0">
      <selection activeCell="G16" sqref="G16"/>
    </sheetView>
  </sheetViews>
  <sheetFormatPr defaultColWidth="9.140625" defaultRowHeight="15" x14ac:dyDescent="0.25"/>
  <cols>
    <col min="1" max="1" width="26.140625" customWidth="1"/>
    <col min="2" max="2" width="41.85546875" customWidth="1"/>
    <col min="3" max="3" width="14.5703125" customWidth="1"/>
    <col min="4" max="4" width="9.7109375" customWidth="1"/>
    <col min="5" max="5" width="16.85546875" customWidth="1"/>
    <col min="6" max="7" width="18" customWidth="1"/>
    <col min="8" max="8" width="20.42578125" customWidth="1"/>
    <col min="9" max="9" width="24.7109375" customWidth="1"/>
    <col min="10" max="10" width="20.85546875" customWidth="1"/>
    <col min="11" max="11" width="28.42578125" customWidth="1"/>
    <col min="12" max="12" width="31.140625" customWidth="1"/>
    <col min="13" max="13" width="20.140625" customWidth="1"/>
    <col min="14" max="14" width="12.5703125" customWidth="1"/>
    <col min="15" max="15" width="10.5703125" bestFit="1" customWidth="1"/>
  </cols>
  <sheetData>
    <row r="1" spans="1:14" ht="15.75" x14ac:dyDescent="0.25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4" ht="21.75" customHeight="1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34.5" customHeight="1" x14ac:dyDescent="0.25">
      <c r="A3" s="56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4" ht="17.25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55.5" customHeight="1" x14ac:dyDescent="0.25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ht="22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ht="21" customHeight="1" x14ac:dyDescent="0.25">
      <c r="A7" s="41" t="s">
        <v>2</v>
      </c>
      <c r="B7" s="40" t="s">
        <v>3</v>
      </c>
      <c r="C7" s="42"/>
      <c r="D7" s="43" t="s">
        <v>4</v>
      </c>
      <c r="E7" s="42" t="s">
        <v>5</v>
      </c>
      <c r="F7" s="4"/>
      <c r="G7" s="2"/>
      <c r="H7" s="2"/>
      <c r="I7" s="2"/>
      <c r="J7" s="2"/>
      <c r="K7" s="2"/>
    </row>
    <row r="8" spans="1:14" ht="15.75" x14ac:dyDescent="0.25">
      <c r="A8" s="41">
        <v>1</v>
      </c>
      <c r="B8" s="47" t="s">
        <v>28</v>
      </c>
      <c r="C8" s="47"/>
      <c r="D8" s="43"/>
      <c r="E8" s="44">
        <v>46189</v>
      </c>
      <c r="F8" s="5"/>
      <c r="G8" s="6"/>
      <c r="H8" s="2"/>
      <c r="I8" s="2"/>
      <c r="J8" s="2"/>
      <c r="K8" s="2"/>
    </row>
    <row r="9" spans="1:14" ht="21" customHeight="1" x14ac:dyDescent="0.25">
      <c r="A9" s="41">
        <v>2</v>
      </c>
      <c r="B9" s="47" t="s">
        <v>28</v>
      </c>
      <c r="C9" s="47"/>
      <c r="D9" s="43"/>
      <c r="E9" s="44">
        <v>46189</v>
      </c>
      <c r="F9" s="5"/>
      <c r="G9" s="6"/>
      <c r="H9" s="2"/>
      <c r="I9" s="2"/>
      <c r="J9" s="2"/>
      <c r="K9" s="2"/>
    </row>
    <row r="10" spans="1:14" ht="15.75" x14ac:dyDescent="0.25">
      <c r="A10" s="45">
        <v>3</v>
      </c>
      <c r="B10" s="47" t="s">
        <v>28</v>
      </c>
      <c r="C10" s="47"/>
      <c r="D10" s="43"/>
      <c r="E10" s="44">
        <v>46189</v>
      </c>
      <c r="F10" s="5"/>
      <c r="G10" s="6"/>
      <c r="H10" s="7"/>
      <c r="I10" s="7"/>
      <c r="J10" s="7"/>
      <c r="K10" s="7"/>
    </row>
    <row r="11" spans="1:14" ht="20.2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9"/>
      <c r="K11" s="10"/>
    </row>
    <row r="12" spans="1:14" ht="46.5" customHeight="1" x14ac:dyDescent="0.25">
      <c r="A12" s="51" t="s">
        <v>2</v>
      </c>
      <c r="B12" s="51" t="s">
        <v>6</v>
      </c>
      <c r="C12" s="50" t="s">
        <v>7</v>
      </c>
      <c r="D12" s="50" t="s">
        <v>8</v>
      </c>
      <c r="E12" s="48" t="s">
        <v>9</v>
      </c>
      <c r="F12" s="48"/>
      <c r="G12" s="48"/>
      <c r="H12" s="52" t="s">
        <v>10</v>
      </c>
      <c r="I12" s="52"/>
      <c r="J12" s="52"/>
      <c r="K12" s="48" t="s">
        <v>11</v>
      </c>
      <c r="L12" s="49"/>
      <c r="M12" s="60" t="s">
        <v>12</v>
      </c>
    </row>
    <row r="13" spans="1:14" ht="173.25" customHeight="1" x14ac:dyDescent="0.25">
      <c r="A13" s="51"/>
      <c r="B13" s="51"/>
      <c r="C13" s="50"/>
      <c r="D13" s="50"/>
      <c r="E13" s="11" t="s">
        <v>13</v>
      </c>
      <c r="F13" s="11" t="s">
        <v>14</v>
      </c>
      <c r="G13" s="12" t="s">
        <v>15</v>
      </c>
      <c r="H13" s="11" t="s">
        <v>16</v>
      </c>
      <c r="I13" s="11" t="s">
        <v>17</v>
      </c>
      <c r="J13" s="13" t="s">
        <v>18</v>
      </c>
      <c r="K13" s="14" t="s">
        <v>19</v>
      </c>
      <c r="L13" s="14" t="s">
        <v>20</v>
      </c>
      <c r="M13" s="60"/>
    </row>
    <row r="14" spans="1:14" ht="32.25" customHeight="1" x14ac:dyDescent="0.25">
      <c r="A14" s="30" t="s">
        <v>25</v>
      </c>
      <c r="B14" s="46" t="s">
        <v>26</v>
      </c>
      <c r="C14" s="31" t="s">
        <v>27</v>
      </c>
      <c r="D14" s="31">
        <v>3</v>
      </c>
      <c r="E14" s="37">
        <v>3025</v>
      </c>
      <c r="F14" s="38">
        <v>2972</v>
      </c>
      <c r="G14" s="39">
        <v>2445</v>
      </c>
      <c r="H14" s="32">
        <f>AVERAGE(E14:G14)</f>
        <v>2814</v>
      </c>
      <c r="I14" s="33">
        <f>SQRT(((SUM((POWER(E14-H14,2)),(POWER(F14-H14,2)),(POWER(G14-H14,2)))/(COLUMNS(E14:G14)-1))))</f>
        <v>320.6602563461833</v>
      </c>
      <c r="J14" s="28">
        <f>I14/H14*100</f>
        <v>11.395176131705163</v>
      </c>
      <c r="K14" s="34">
        <f>ROUND((SUM(E14:G14)/3),2)</f>
        <v>2814</v>
      </c>
      <c r="L14" s="34">
        <f t="shared" ref="L14" si="0">K14*D14</f>
        <v>8442</v>
      </c>
      <c r="M14" s="35"/>
    </row>
    <row r="15" spans="1:14" ht="34.5" customHeight="1" x14ac:dyDescent="0.25">
      <c r="A15" s="61" t="s">
        <v>21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15">
        <f>SUM(L14:L14)</f>
        <v>8442</v>
      </c>
      <c r="M15" s="36"/>
      <c r="N15" s="25"/>
    </row>
    <row r="16" spans="1:14" ht="25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9"/>
      <c r="K16" s="10"/>
      <c r="M16" s="16"/>
    </row>
    <row r="17" spans="1:13" ht="14.25" customHeight="1" x14ac:dyDescent="0.25">
      <c r="A17" s="64" t="s">
        <v>22</v>
      </c>
      <c r="B17" s="64"/>
      <c r="C17" s="64"/>
      <c r="D17" s="64"/>
      <c r="E17" s="65">
        <f>L15</f>
        <v>8442</v>
      </c>
      <c r="F17" s="26"/>
      <c r="G17" s="26"/>
      <c r="H17" s="26"/>
      <c r="I17" s="26"/>
      <c r="J17" s="26"/>
      <c r="K17" s="26"/>
      <c r="L17" s="26"/>
    </row>
    <row r="18" spans="1:13" s="17" customFormat="1" ht="62.25" customHeight="1" x14ac:dyDescent="0.25">
      <c r="A18" s="58" t="s">
        <v>23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</row>
    <row r="19" spans="1:13" s="18" customFormat="1" ht="64.5" customHeight="1" x14ac:dyDescent="0.25">
      <c r="A19" s="59" t="s">
        <v>24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1:13" ht="15.75" x14ac:dyDescent="0.25">
      <c r="A20" s="19"/>
      <c r="B20" s="20"/>
      <c r="C20" s="20"/>
      <c r="D20" s="20"/>
      <c r="E20" s="29"/>
      <c r="F20" s="20"/>
      <c r="G20" s="20"/>
      <c r="H20" s="20"/>
      <c r="I20" s="20"/>
      <c r="J20" s="20"/>
      <c r="K20" s="20"/>
      <c r="L20" s="20"/>
      <c r="M20" s="27"/>
    </row>
    <row r="21" spans="1:13" ht="15.75" x14ac:dyDescent="0.25">
      <c r="C21" s="21"/>
      <c r="D21" s="21"/>
      <c r="E21" s="21"/>
      <c r="F21" s="21"/>
      <c r="G21" s="21"/>
      <c r="H21" s="21"/>
      <c r="I21" s="21"/>
      <c r="J21" s="21"/>
      <c r="K21" s="21"/>
      <c r="M21" s="20"/>
    </row>
    <row r="22" spans="1:13" ht="12" customHeight="1" x14ac:dyDescent="0.25">
      <c r="C22" s="22"/>
      <c r="D22" s="22"/>
      <c r="E22" s="23"/>
      <c r="F22" s="7"/>
      <c r="G22" s="7"/>
      <c r="H22" s="7"/>
      <c r="I22" s="7"/>
      <c r="J22" s="7"/>
      <c r="K22" s="7"/>
    </row>
    <row r="25" spans="1:13" ht="15" customHeight="1" x14ac:dyDescent="0.25"/>
    <row r="29" spans="1:13" ht="15.75" x14ac:dyDescent="0.25">
      <c r="M29" s="27"/>
    </row>
    <row r="30" spans="1:13" x14ac:dyDescent="0.25">
      <c r="M30" s="24"/>
    </row>
    <row r="31" spans="1:13" x14ac:dyDescent="0.25">
      <c r="M31" s="24"/>
    </row>
  </sheetData>
  <mergeCells count="19">
    <mergeCell ref="A18:M18"/>
    <mergeCell ref="A19:M19"/>
    <mergeCell ref="M12:M13"/>
    <mergeCell ref="A15:K15"/>
    <mergeCell ref="A17:D17"/>
    <mergeCell ref="A12:A13"/>
    <mergeCell ref="A1:K1"/>
    <mergeCell ref="A2:M2"/>
    <mergeCell ref="A3:M3"/>
    <mergeCell ref="A5:M5"/>
    <mergeCell ref="B8:C8"/>
    <mergeCell ref="B9:C9"/>
    <mergeCell ref="K12:L12"/>
    <mergeCell ref="C12:C13"/>
    <mergeCell ref="D12:D13"/>
    <mergeCell ref="E12:G12"/>
    <mergeCell ref="B10:C10"/>
    <mergeCell ref="B12:B13"/>
    <mergeCell ref="H12:J12"/>
  </mergeCells>
  <pageMargins left="0.37" right="0.19685039370078741" top="0.31496062992125984" bottom="0.19685039370078741" header="0.27559055118110237" footer="0.31496062992125984"/>
  <pageSetup paperSize="9" scale="55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НМЦК</vt:lpstr>
      <vt:lpstr>'Расчет НМЦК'!Область_печати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Киреев Павел Владимирович</dc:creator>
  <cp:lastModifiedBy>Тулуш Татьяна Викторовна</cp:lastModifiedBy>
  <dcterms:created xsi:type="dcterms:W3CDTF">2023-03-02T08:21:49Z</dcterms:created>
  <dcterms:modified xsi:type="dcterms:W3CDTF">2026-06-16T14:40:45Z</dcterms:modified>
</cp:coreProperties>
</file>