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server\Обмен-ГЗ\Цюрик О.П,\ЗАКУПКИ 2026\Арент В.А\1 Закупка знаков пожарной безопасности\"/>
    </mc:Choice>
  </mc:AlternateContent>
  <bookViews>
    <workbookView xWindow="0" yWindow="0" windowWidth="28800" windowHeight="11835"/>
  </bookViews>
  <sheets>
    <sheet name="НМЦК" sheetId="4" r:id="rId1"/>
  </sheets>
  <calcPr calcId="152511"/>
</workbook>
</file>

<file path=xl/calcChain.xml><?xml version="1.0" encoding="utf-8"?>
<calcChain xmlns="http://schemas.openxmlformats.org/spreadsheetml/2006/main">
  <c r="Q8" i="4" l="1"/>
  <c r="P8" i="4"/>
  <c r="O8" i="4"/>
  <c r="K8" i="4"/>
  <c r="L8" i="4" s="1"/>
  <c r="M8" i="4" s="1"/>
  <c r="N8" i="4" s="1"/>
  <c r="H8" i="4"/>
  <c r="I8" i="4" s="1"/>
  <c r="J8" i="4" s="1"/>
  <c r="Q7" i="4"/>
  <c r="P7" i="4"/>
  <c r="O7" i="4"/>
  <c r="K7" i="4"/>
  <c r="L7" i="4" s="1"/>
  <c r="M7" i="4" s="1"/>
  <c r="N7" i="4" s="1"/>
  <c r="H7" i="4"/>
  <c r="I7" i="4" s="1"/>
  <c r="J7" i="4" s="1"/>
  <c r="Q6" i="4"/>
  <c r="P6" i="4"/>
  <c r="O6" i="4"/>
  <c r="K6" i="4"/>
  <c r="L6" i="4" s="1"/>
  <c r="M6" i="4" s="1"/>
  <c r="N6" i="4" s="1"/>
  <c r="H6" i="4"/>
  <c r="I6" i="4" s="1"/>
  <c r="J6" i="4" s="1"/>
  <c r="Q9" i="4" l="1"/>
  <c r="P9" i="4"/>
  <c r="O9" i="4"/>
  <c r="K9" i="4"/>
  <c r="L9" i="4" s="1"/>
  <c r="M9" i="4" s="1"/>
  <c r="N9" i="4" s="1"/>
  <c r="H9" i="4"/>
  <c r="I9" i="4" s="1"/>
  <c r="J9" i="4" s="1"/>
  <c r="Q5" i="4"/>
  <c r="Q10" i="4" s="1"/>
  <c r="P5" i="4"/>
  <c r="O5" i="4"/>
  <c r="O10" i="4" s="1"/>
  <c r="K5" i="4"/>
  <c r="L5" i="4" s="1"/>
  <c r="M5" i="4" s="1"/>
  <c r="N5" i="4" s="1"/>
  <c r="H5" i="4"/>
  <c r="I5" i="4" s="1"/>
  <c r="J5" i="4" s="1"/>
  <c r="P10" i="4" l="1"/>
  <c r="N10" i="4"/>
</calcChain>
</file>

<file path=xl/sharedStrings.xml><?xml version="1.0" encoding="utf-8"?>
<sst xmlns="http://schemas.openxmlformats.org/spreadsheetml/2006/main" count="33" uniqueCount="29">
  <si>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</si>
  <si>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</si>
  <si>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</si>
  <si>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</si>
  <si>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</si>
  <si>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</si>
  <si>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</si>
  <si>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</si>
  <si>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В результате проведенного расчета Н(М)ЦК, ЦКЕП контракта составила, руб.:</t>
  </si>
  <si>
    <t>Цена за единицу изм. (руб.)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</si>
  <si>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</si>
  <si>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</si>
  <si>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</si>
  <si>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</si>
  <si>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</si>
  <si>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</si>
  <si>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НМЦК Поставщик №1</t>
  </si>
  <si>
    <t>НМЦК Поставщик №2</t>
  </si>
  <si>
    <t>НМЦК Поставщик №3</t>
  </si>
  <si>
    <t>Знак "Огнетушитель"</t>
  </si>
  <si>
    <t>Знак "Кнопка включения пожарной автоматики"</t>
  </si>
  <si>
    <t>Знак "Место курения"</t>
  </si>
  <si>
    <t>Знак "О запрете курения, потребления никотинсодержащей продукции или использования кальянов"</t>
  </si>
  <si>
    <t>Знак "Опасность поражения электрическим током"</t>
  </si>
  <si>
    <t xml:space="preserve">Поставщик 1                  Коммерческое предложение № 00ЦБ-001789 от 22.05.2026 вх №804 от 27.05.2026
</t>
  </si>
  <si>
    <t>Поставщик 2                   Коммерческое предложение № 248 от 18.05.2025
вх. № 806 от 27.05.2026</t>
  </si>
  <si>
    <t>Поставщик 3                   Коммерческое предложение № 161 от 13.05.2026 вх. № 805 от 27.05.2026</t>
  </si>
  <si>
    <t>шт</t>
  </si>
  <si>
    <t xml:space="preserve">Начальная (максимальная) цена контракта определена методом сопоставимых рыночных цен (анализа рынка) данной продукции.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заказа.
Начальная (максимальная) цена контракта составляет: 14 000 (Четырнадцать тысяч) рублей 00 копеек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</si>
</sst>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0" borderId="0" xfId="0" applyFont="1" applyFill="1"/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4" fontId="7" fillId="2" borderId="6" xfId="0" applyNumberFormat="1" applyFont="1" applyFill="1" applyBorder="1"/>
    <xf numFmtId="4" fontId="7" fillId="3" borderId="6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textRotation="90"/>
    </xf>
    <xf numFmtId="0" fontId="9" fillId="2" borderId="1" xfId="0" applyFont="1" applyFill="1" applyBorder="1" applyAlignment="1">
      <alignment horizontal="center" textRotation="90"/>
    </xf>
    <xf numFmtId="0" fontId="6" fillId="0" borderId="0" xfId="0" applyFont="1" applyAlignment="1"/>
    <xf numFmtId="0" fontId="6" fillId="0" borderId="0" xfId="0" applyFont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6" fillId="0" borderId="4" xfId="0" applyFont="1" applyBorder="1" applyAlignment="1"/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tabSelected="1" zoomScaleNormal="100" workbookViewId="0">
      <selection activeCell="A11" sqref="A11:Q11"/>
    </sheetView>
  </sheetViews>
  <sheetFormatPr defaultRowHeight="12.75" x14ac:dyDescent="0.2"/>
  <cols>
    <col min="1" max="1" width="3.140625" style="3" customWidth="1"/>
    <col min="2" max="2" width="37.28515625" style="3" customWidth="1"/>
    <col min="3" max="4" width="5.28515625" style="3" customWidth="1"/>
    <col min="5" max="5" width="13.85546875" style="3" customWidth="1"/>
    <col min="6" max="6" width="14.7109375" style="2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6" width="11.28515625" style="3" bestFit="1" customWidth="1"/>
    <col min="17" max="17" width="11.28515625" style="22" bestFit="1" customWidth="1"/>
    <col min="18" max="16384" width="9.140625" style="3"/>
  </cols>
  <sheetData>
    <row r="1" spans="1:29" ht="27.75" customHeight="1" x14ac:dyDescent="0.2">
      <c r="B1" s="6"/>
      <c r="C1" s="6"/>
      <c r="K1" s="32"/>
      <c r="L1" s="32"/>
      <c r="M1" s="32"/>
      <c r="N1" s="32"/>
      <c r="O1" s="8"/>
      <c r="P1" s="8"/>
      <c r="Q1" s="20"/>
      <c r="R1" s="8"/>
      <c r="S1" s="8"/>
      <c r="T1" s="8"/>
      <c r="U1" s="8"/>
      <c r="V1" s="8"/>
      <c r="W1" s="11"/>
      <c r="X1" s="11"/>
      <c r="Y1" s="11"/>
      <c r="Z1" s="11"/>
      <c r="AA1" s="11"/>
      <c r="AB1" s="11"/>
      <c r="AC1" s="11"/>
    </row>
    <row r="2" spans="1:29" ht="39" customHeight="1" x14ac:dyDescent="0.2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9"/>
      <c r="M2" s="12"/>
      <c r="N2" s="12"/>
      <c r="O2" s="11"/>
      <c r="P2" s="11"/>
      <c r="Q2" s="2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9" customHeight="1" x14ac:dyDescent="0.2">
      <c r="A3" s="42" t="s">
        <v>0</v>
      </c>
      <c r="B3" s="33" t="s">
        <v>2</v>
      </c>
      <c r="C3" s="33" t="s">
        <v>1</v>
      </c>
      <c r="D3" s="33" t="s">
        <v>3</v>
      </c>
      <c r="E3" s="40" t="s">
        <v>10</v>
      </c>
      <c r="F3" s="40"/>
      <c r="G3" s="40"/>
      <c r="H3" s="41" t="s">
        <v>12</v>
      </c>
      <c r="I3" s="41"/>
      <c r="J3" s="41"/>
      <c r="K3" s="34" t="s">
        <v>13</v>
      </c>
      <c r="L3" s="35"/>
      <c r="M3" s="35"/>
      <c r="N3" s="36"/>
      <c r="O3" s="29" t="s">
        <v>16</v>
      </c>
      <c r="P3" s="29" t="s">
        <v>17</v>
      </c>
      <c r="Q3" s="30" t="s">
        <v>18</v>
      </c>
    </row>
    <row r="4" spans="1:29" ht="159" customHeight="1" x14ac:dyDescent="0.2">
      <c r="A4" s="42"/>
      <c r="B4" s="33"/>
      <c r="C4" s="33"/>
      <c r="D4" s="33"/>
      <c r="E4" s="7" t="s">
        <v>24</v>
      </c>
      <c r="F4" s="25" t="s">
        <v>25</v>
      </c>
      <c r="G4" s="7" t="s">
        <v>26</v>
      </c>
      <c r="H4" s="4" t="s">
        <v>6</v>
      </c>
      <c r="I4" s="4" t="s">
        <v>4</v>
      </c>
      <c r="J4" s="5" t="s">
        <v>5</v>
      </c>
      <c r="K4" s="1" t="s">
        <v>11</v>
      </c>
      <c r="L4" s="7" t="s">
        <v>9</v>
      </c>
      <c r="M4" s="7" t="s">
        <v>14</v>
      </c>
      <c r="N4" s="7" t="s">
        <v>15</v>
      </c>
      <c r="O4" s="29"/>
      <c r="P4" s="29"/>
      <c r="Q4" s="30"/>
    </row>
    <row r="5" spans="1:29" s="2" customFormat="1" ht="20.25" customHeight="1" x14ac:dyDescent="0.25">
      <c r="A5" s="15">
        <v>1</v>
      </c>
      <c r="B5" s="47" t="s">
        <v>19</v>
      </c>
      <c r="C5" s="46" t="s">
        <v>27</v>
      </c>
      <c r="D5" s="16">
        <v>60</v>
      </c>
      <c r="E5" s="19">
        <v>100</v>
      </c>
      <c r="F5" s="24">
        <v>140</v>
      </c>
      <c r="G5" s="19">
        <v>150</v>
      </c>
      <c r="H5" s="13">
        <f t="shared" ref="H5:H9" si="0">AVERAGE(E5:G5)</f>
        <v>130</v>
      </c>
      <c r="I5" s="14">
        <f t="shared" ref="I5:I9" si="1">SQRT(((SUM((POWER(E5-H5,2)),(POWER(F5-H5,2)),(POWER(G5-H5,2)))/(COLUMNS(E5:G5)-1))))</f>
        <v>26.457513110645905</v>
      </c>
      <c r="J5" s="14">
        <f t="shared" ref="J5:J9" si="2">I5/H5*100</f>
        <v>20.351933162035312</v>
      </c>
      <c r="K5" s="13">
        <f t="shared" ref="K5:K9" si="3">((D5/3)*(SUM(E5:G5)))</f>
        <v>7800</v>
      </c>
      <c r="L5" s="13">
        <f t="shared" ref="L5:L9" si="4">K5/D5</f>
        <v>130</v>
      </c>
      <c r="M5" s="13">
        <f t="shared" ref="M5:M9" si="5">ROUND(L5,2)</f>
        <v>130</v>
      </c>
      <c r="N5" s="13">
        <f>M5*D5</f>
        <v>7800</v>
      </c>
      <c r="O5" s="45">
        <f>D5*E5</f>
        <v>6000</v>
      </c>
      <c r="P5" s="17">
        <f>D5*F5</f>
        <v>8400</v>
      </c>
      <c r="Q5" s="17">
        <f>D5*G5</f>
        <v>9000</v>
      </c>
    </row>
    <row r="6" spans="1:29" s="2" customFormat="1" ht="32.25" customHeight="1" x14ac:dyDescent="0.25">
      <c r="A6" s="28">
        <v>2</v>
      </c>
      <c r="B6" s="47" t="s">
        <v>20</v>
      </c>
      <c r="C6" s="46" t="s">
        <v>27</v>
      </c>
      <c r="D6" s="16">
        <v>50</v>
      </c>
      <c r="E6" s="19">
        <v>100</v>
      </c>
      <c r="F6" s="24">
        <v>140</v>
      </c>
      <c r="G6" s="19">
        <v>150</v>
      </c>
      <c r="H6" s="13">
        <f t="shared" ref="H6" si="6">AVERAGE(E6:G6)</f>
        <v>130</v>
      </c>
      <c r="I6" s="14">
        <f t="shared" ref="I6" si="7">SQRT(((SUM((POWER(E6-H6,2)),(POWER(F6-H6,2)),(POWER(G6-H6,2)))/(COLUMNS(E6:G6)-1))))</f>
        <v>26.457513110645905</v>
      </c>
      <c r="J6" s="14">
        <f t="shared" ref="J6" si="8">I6/H6*100</f>
        <v>20.351933162035312</v>
      </c>
      <c r="K6" s="13">
        <f t="shared" ref="K6" si="9">((D6/3)*(SUM(E6:G6)))</f>
        <v>6500.0000000000009</v>
      </c>
      <c r="L6" s="13">
        <f t="shared" ref="L6" si="10">K6/D6</f>
        <v>130.00000000000003</v>
      </c>
      <c r="M6" s="13">
        <f t="shared" ref="M6" si="11">ROUND(L6,2)</f>
        <v>130</v>
      </c>
      <c r="N6" s="13">
        <f>M6*D6</f>
        <v>6500</v>
      </c>
      <c r="O6" s="45">
        <f>D6*E6</f>
        <v>5000</v>
      </c>
      <c r="P6" s="17">
        <f>D6*F6</f>
        <v>7000</v>
      </c>
      <c r="Q6" s="17">
        <f>D6*G6</f>
        <v>7500</v>
      </c>
    </row>
    <row r="7" spans="1:29" s="2" customFormat="1" ht="13.5" customHeight="1" x14ac:dyDescent="0.25">
      <c r="A7" s="15">
        <v>3</v>
      </c>
      <c r="B7" s="47" t="s">
        <v>21</v>
      </c>
      <c r="C7" s="46" t="s">
        <v>27</v>
      </c>
      <c r="D7" s="16">
        <v>5</v>
      </c>
      <c r="E7" s="24">
        <v>140</v>
      </c>
      <c r="F7" s="24">
        <v>200</v>
      </c>
      <c r="G7" s="19">
        <v>250</v>
      </c>
      <c r="H7" s="13">
        <f t="shared" ref="H7" si="12">AVERAGE(E7:G7)</f>
        <v>196.66666666666666</v>
      </c>
      <c r="I7" s="14">
        <f t="shared" ref="I7" si="13">SQRT(((SUM((POWER(E7-H7,2)),(POWER(F7-H7,2)),(POWER(G7-H7,2)))/(COLUMNS(E7:G7)-1))))</f>
        <v>55.075705472861017</v>
      </c>
      <c r="J7" s="14">
        <f t="shared" ref="J7" si="14">I7/H7*100</f>
        <v>28.004596003149672</v>
      </c>
      <c r="K7" s="13">
        <f t="shared" ref="K7" si="15">((D7/3)*(SUM(E7:G7)))</f>
        <v>983.33333333333337</v>
      </c>
      <c r="L7" s="13">
        <f t="shared" ref="L7" si="16">K7/D7</f>
        <v>196.66666666666669</v>
      </c>
      <c r="M7" s="13">
        <f t="shared" ref="M7" si="17">ROUND(L7,2)</f>
        <v>196.67</v>
      </c>
      <c r="N7" s="13">
        <f>M7*D7</f>
        <v>983.34999999999991</v>
      </c>
      <c r="O7" s="45">
        <f>D7*E7</f>
        <v>700</v>
      </c>
      <c r="P7" s="17">
        <f>D7*F7</f>
        <v>1000</v>
      </c>
      <c r="Q7" s="17">
        <f>D7*G7</f>
        <v>1250</v>
      </c>
    </row>
    <row r="8" spans="1:29" s="2" customFormat="1" ht="45" customHeight="1" x14ac:dyDescent="0.25">
      <c r="A8" s="15">
        <v>4</v>
      </c>
      <c r="B8" s="47" t="s">
        <v>22</v>
      </c>
      <c r="C8" s="46" t="s">
        <v>27</v>
      </c>
      <c r="D8" s="16">
        <v>10</v>
      </c>
      <c r="E8" s="24">
        <v>55</v>
      </c>
      <c r="F8" s="24">
        <v>90</v>
      </c>
      <c r="G8" s="19">
        <v>100</v>
      </c>
      <c r="H8" s="13">
        <f t="shared" ref="H8" si="18">AVERAGE(E8:G8)</f>
        <v>81.666666666666671</v>
      </c>
      <c r="I8" s="14">
        <f t="shared" ref="I8" si="19">SQRT(((SUM((POWER(E8-H8,2)),(POWER(F8-H8,2)),(POWER(G8-H8,2)))/(COLUMNS(E8:G8)-1))))</f>
        <v>23.629078131263039</v>
      </c>
      <c r="J8" s="14">
        <f t="shared" ref="J8" si="20">I8/H8*100</f>
        <v>28.933565058689435</v>
      </c>
      <c r="K8" s="13">
        <f t="shared" ref="K8" si="21">((D8/3)*(SUM(E8:G8)))</f>
        <v>816.66666666666674</v>
      </c>
      <c r="L8" s="13">
        <f t="shared" ref="L8" si="22">K8/D8</f>
        <v>81.666666666666671</v>
      </c>
      <c r="M8" s="13">
        <f t="shared" ref="M8" si="23">ROUND(L8,2)</f>
        <v>81.67</v>
      </c>
      <c r="N8" s="13">
        <f>M8*D8</f>
        <v>816.7</v>
      </c>
      <c r="O8" s="45">
        <f>D8*E8</f>
        <v>550</v>
      </c>
      <c r="P8" s="17">
        <f>D8*F8</f>
        <v>900</v>
      </c>
      <c r="Q8" s="17">
        <f>D8*G8</f>
        <v>1000</v>
      </c>
    </row>
    <row r="9" spans="1:29" s="2" customFormat="1" ht="32.25" customHeight="1" x14ac:dyDescent="0.25">
      <c r="A9" s="28">
        <v>5</v>
      </c>
      <c r="B9" s="47" t="s">
        <v>23</v>
      </c>
      <c r="C9" s="46" t="s">
        <v>27</v>
      </c>
      <c r="D9" s="16">
        <v>50</v>
      </c>
      <c r="E9" s="19">
        <v>35</v>
      </c>
      <c r="F9" s="24">
        <v>50</v>
      </c>
      <c r="G9" s="19">
        <v>60</v>
      </c>
      <c r="H9" s="13">
        <f t="shared" si="0"/>
        <v>48.333333333333336</v>
      </c>
      <c r="I9" s="14">
        <f t="shared" si="1"/>
        <v>12.583057392117915</v>
      </c>
      <c r="J9" s="14">
        <f t="shared" si="2"/>
        <v>26.033911845761203</v>
      </c>
      <c r="K9" s="13">
        <f t="shared" si="3"/>
        <v>2416.666666666667</v>
      </c>
      <c r="L9" s="13">
        <f t="shared" si="4"/>
        <v>48.333333333333343</v>
      </c>
      <c r="M9" s="13">
        <f t="shared" si="5"/>
        <v>48.33</v>
      </c>
      <c r="N9" s="13">
        <f>M9*D9</f>
        <v>2416.5</v>
      </c>
      <c r="O9" s="45">
        <f>D9*E9</f>
        <v>1750</v>
      </c>
      <c r="P9" s="17">
        <f>D9*F9</f>
        <v>2500</v>
      </c>
      <c r="Q9" s="17">
        <f>D9*G9</f>
        <v>3000</v>
      </c>
    </row>
    <row r="10" spans="1:29" s="2" customFormat="1" ht="19.5" customHeight="1" x14ac:dyDescent="0.2">
      <c r="A10" s="37" t="s">
        <v>8</v>
      </c>
      <c r="B10" s="37"/>
      <c r="C10" s="37"/>
      <c r="D10" s="37"/>
      <c r="E10" s="37"/>
      <c r="F10" s="37"/>
      <c r="G10" s="37"/>
      <c r="H10" s="9"/>
      <c r="I10" s="9"/>
      <c r="J10" s="9"/>
      <c r="K10" s="10"/>
      <c r="L10" s="3"/>
      <c r="M10" s="3"/>
      <c r="N10" s="26">
        <f>SUM(N5:N9)</f>
        <v>18516.550000000003</v>
      </c>
      <c r="O10" s="27">
        <f>SUM(O5:O9)</f>
        <v>14000</v>
      </c>
      <c r="P10" s="26">
        <f>SUM(P5:P9)</f>
        <v>19800</v>
      </c>
      <c r="Q10" s="26">
        <f>SUM(Q5:Q9)</f>
        <v>21750</v>
      </c>
    </row>
    <row r="11" spans="1:29" s="2" customFormat="1" ht="113.25" customHeight="1" x14ac:dyDescent="0.25">
      <c r="A11" s="43" t="s">
        <v>28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44"/>
      <c r="Q11" s="44"/>
    </row>
    <row r="12" spans="1:29" s="2" customFormat="1" x14ac:dyDescent="0.2">
      <c r="A12" s="3"/>
      <c r="B12" s="3"/>
      <c r="C12" s="3"/>
      <c r="D12" s="3"/>
      <c r="E12" s="3"/>
      <c r="F12" s="23"/>
      <c r="G12" s="3"/>
      <c r="H12" s="3"/>
      <c r="I12" s="3"/>
      <c r="J12" s="3"/>
      <c r="K12" s="3"/>
      <c r="L12" s="3"/>
      <c r="M12" s="3"/>
      <c r="N12" s="3"/>
      <c r="O12" s="3"/>
      <c r="P12" s="3"/>
      <c r="Q12" s="22"/>
    </row>
    <row r="13" spans="1:29" s="2" customFormat="1" x14ac:dyDescent="0.2">
      <c r="A13" s="3"/>
      <c r="B13" s="3"/>
      <c r="C13" s="3"/>
      <c r="D13" s="3"/>
      <c r="E13" s="3"/>
      <c r="F13" s="23"/>
      <c r="G13" s="3"/>
      <c r="H13" s="3"/>
      <c r="I13" s="3"/>
      <c r="J13" s="3"/>
      <c r="K13" s="3"/>
      <c r="L13" s="3"/>
      <c r="M13" s="3"/>
      <c r="N13" s="3"/>
      <c r="O13" s="3"/>
      <c r="P13" s="3"/>
      <c r="Q13" s="22"/>
    </row>
    <row r="14" spans="1:29" s="2" customForma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18"/>
      <c r="Q14" s="22"/>
    </row>
    <row r="15" spans="1:29" s="2" customFormat="1" x14ac:dyDescent="0.2">
      <c r="A15" s="3"/>
      <c r="B15" s="3"/>
      <c r="C15" s="3"/>
      <c r="D15" s="3"/>
      <c r="E15" s="3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22"/>
    </row>
    <row r="16" spans="1:29" s="2" customFormat="1" x14ac:dyDescent="0.2">
      <c r="A16" s="3"/>
      <c r="B16" s="3"/>
      <c r="C16" s="3"/>
      <c r="D16" s="3"/>
      <c r="E16" s="3"/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22"/>
    </row>
    <row r="17" spans="1:17" s="2" customFormat="1" x14ac:dyDescent="0.2">
      <c r="A17" s="3"/>
      <c r="B17" s="3"/>
      <c r="C17" s="3"/>
      <c r="D17" s="3"/>
      <c r="E17" s="3"/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22"/>
    </row>
    <row r="18" spans="1:17" s="2" customFormat="1" x14ac:dyDescent="0.2">
      <c r="A18" s="3"/>
      <c r="B18" s="3"/>
      <c r="C18" s="3"/>
      <c r="D18" s="3"/>
      <c r="E18" s="3"/>
      <c r="F18" s="23"/>
      <c r="G18" s="3"/>
      <c r="H18" s="3"/>
      <c r="I18" s="3"/>
      <c r="J18" s="3"/>
      <c r="K18" s="3"/>
      <c r="L18" s="3"/>
      <c r="M18" s="3"/>
      <c r="N18" s="3"/>
      <c r="O18" s="3"/>
      <c r="P18" s="3"/>
      <c r="Q18" s="22"/>
    </row>
    <row r="19" spans="1:17" s="2" customFormat="1" x14ac:dyDescent="0.2">
      <c r="A19" s="3"/>
      <c r="B19" s="3"/>
      <c r="C19" s="3"/>
      <c r="D19" s="3"/>
      <c r="E19" s="3"/>
      <c r="F19" s="23"/>
      <c r="G19" s="3"/>
      <c r="H19" s="3"/>
      <c r="I19" s="3"/>
      <c r="J19" s="3"/>
      <c r="K19" s="3"/>
      <c r="L19" s="3"/>
      <c r="M19" s="3"/>
      <c r="N19" s="3"/>
      <c r="O19" s="3"/>
      <c r="P19" s="3"/>
      <c r="Q19" s="22"/>
    </row>
    <row r="20" spans="1:17" s="2" customFormat="1" x14ac:dyDescent="0.2">
      <c r="A20" s="3"/>
      <c r="B20" s="3"/>
      <c r="C20" s="3"/>
      <c r="D20" s="3"/>
      <c r="E20" s="3"/>
      <c r="F20" s="23"/>
      <c r="G20" s="3"/>
      <c r="H20" s="3"/>
      <c r="I20" s="3"/>
      <c r="J20" s="3"/>
      <c r="K20" s="3"/>
      <c r="L20" s="3"/>
      <c r="M20" s="3"/>
      <c r="N20" s="3"/>
      <c r="O20" s="3"/>
      <c r="P20" s="3"/>
      <c r="Q20" s="22"/>
    </row>
    <row r="21" spans="1:17" s="2" customFormat="1" x14ac:dyDescent="0.2">
      <c r="A21" s="3"/>
      <c r="B21" s="3"/>
      <c r="C21" s="3"/>
      <c r="D21" s="3"/>
      <c r="E21" s="3"/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22"/>
    </row>
    <row r="22" spans="1:17" s="2" customFormat="1" x14ac:dyDescent="0.2">
      <c r="A22" s="3"/>
      <c r="B22" s="3"/>
      <c r="C22" s="3"/>
      <c r="D22" s="3"/>
      <c r="E22" s="3"/>
      <c r="F22" s="23"/>
      <c r="G22" s="3"/>
      <c r="H22" s="3"/>
      <c r="I22" s="3"/>
      <c r="J22" s="3"/>
      <c r="K22" s="3"/>
      <c r="L22" s="3"/>
      <c r="M22" s="3"/>
      <c r="N22" s="3"/>
      <c r="O22" s="3"/>
      <c r="P22" s="3"/>
      <c r="Q22" s="22"/>
    </row>
    <row r="23" spans="1:17" s="2" customFormat="1" x14ac:dyDescent="0.2">
      <c r="A23" s="3"/>
      <c r="B23" s="3"/>
      <c r="C23" s="3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22"/>
    </row>
    <row r="24" spans="1:17" s="2" customFormat="1" x14ac:dyDescent="0.2">
      <c r="A24" s="3"/>
      <c r="B24" s="3"/>
      <c r="C24" s="3"/>
      <c r="D24" s="3"/>
      <c r="E24" s="3"/>
      <c r="F24" s="23"/>
      <c r="G24" s="3"/>
      <c r="H24" s="3"/>
      <c r="I24" s="3"/>
      <c r="J24" s="3"/>
      <c r="K24" s="3"/>
      <c r="L24" s="3"/>
      <c r="M24" s="3"/>
      <c r="N24" s="3"/>
      <c r="O24" s="3"/>
      <c r="P24" s="3"/>
      <c r="Q24" s="22"/>
    </row>
    <row r="25" spans="1:17" s="2" customFormat="1" x14ac:dyDescent="0.2">
      <c r="A25" s="3"/>
      <c r="B25" s="3"/>
      <c r="C25" s="3"/>
      <c r="D25" s="3"/>
      <c r="E25" s="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22"/>
    </row>
    <row r="26" spans="1:17" ht="15.75" customHeight="1" x14ac:dyDescent="0.2"/>
    <row r="27" spans="1:17" ht="124.5" customHeight="1" x14ac:dyDescent="0.2"/>
  </sheetData>
  <mergeCells count="15">
    <mergeCell ref="P3:P4"/>
    <mergeCell ref="Q3:Q4"/>
    <mergeCell ref="A14:O14"/>
    <mergeCell ref="K1:N1"/>
    <mergeCell ref="B3:B4"/>
    <mergeCell ref="C3:C4"/>
    <mergeCell ref="D3:D4"/>
    <mergeCell ref="K3:N3"/>
    <mergeCell ref="A10:G10"/>
    <mergeCell ref="A2:K2"/>
    <mergeCell ref="E3:G3"/>
    <mergeCell ref="H3:J3"/>
    <mergeCell ref="A3:A4"/>
    <mergeCell ref="O3:O4"/>
    <mergeCell ref="A11:Q11"/>
  </mergeCells>
  <pageMargins left="0.25" right="0.25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Зубкова Екатерина Константиновна</cp:lastModifiedBy>
  <cp:lastPrinted>2023-08-08T02:21:55Z</cp:lastPrinted>
  <dcterms:created xsi:type="dcterms:W3CDTF">2014-01-15T18:15:09Z</dcterms:created>
  <dcterms:modified xsi:type="dcterms:W3CDTF">2026-05-27T03:55:01Z</dcterms:modified>
</cp:coreProperties>
</file>