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Стройматериалы" sheetId="4" r:id="rId1"/>
  </sheets>
  <definedNames>
    <definedName name="_xlnm.Print_Area" localSheetId="0">Стройматериалы!$A$1:$P$52</definedName>
  </definedNames>
  <calcPr calcId="125725"/>
</workbook>
</file>

<file path=xl/calcChain.xml><?xml version="1.0" encoding="utf-8"?>
<calcChain xmlns="http://schemas.openxmlformats.org/spreadsheetml/2006/main">
  <c r="H51" i="4"/>
  <c r="I51" s="1"/>
  <c r="J51" s="1"/>
  <c r="K51"/>
  <c r="L51"/>
  <c r="M51" s="1"/>
  <c r="N51" s="1"/>
  <c r="H50"/>
  <c r="I50" s="1"/>
  <c r="J50" s="1"/>
  <c r="K50"/>
  <c r="L50" s="1"/>
  <c r="M50" s="1"/>
  <c r="N50" s="1"/>
  <c r="H49"/>
  <c r="I49" s="1"/>
  <c r="J49" s="1"/>
  <c r="K49"/>
  <c r="L49"/>
  <c r="M49" s="1"/>
  <c r="N49" s="1"/>
  <c r="H48"/>
  <c r="I48" s="1"/>
  <c r="J48" s="1"/>
  <c r="K48"/>
  <c r="L48" s="1"/>
  <c r="M48" s="1"/>
  <c r="N48" s="1"/>
  <c r="H47"/>
  <c r="I47" s="1"/>
  <c r="J47" s="1"/>
  <c r="K47"/>
  <c r="L47" s="1"/>
  <c r="M47" s="1"/>
  <c r="N47" s="1"/>
  <c r="H46"/>
  <c r="I46" s="1"/>
  <c r="J46" s="1"/>
  <c r="K46"/>
  <c r="L46"/>
  <c r="M46" s="1"/>
  <c r="N46" s="1"/>
  <c r="H45"/>
  <c r="I45" s="1"/>
  <c r="J45" s="1"/>
  <c r="K45"/>
  <c r="L45"/>
  <c r="M45" s="1"/>
  <c r="N45" s="1"/>
  <c r="H44"/>
  <c r="I44" s="1"/>
  <c r="J44" s="1"/>
  <c r="K44"/>
  <c r="L44" s="1"/>
  <c r="M44" s="1"/>
  <c r="N44" s="1"/>
  <c r="H43"/>
  <c r="I43" s="1"/>
  <c r="J43" s="1"/>
  <c r="K43"/>
  <c r="L43" s="1"/>
  <c r="M43" s="1"/>
  <c r="N43" s="1"/>
  <c r="K21"/>
  <c r="L21" s="1"/>
  <c r="M21" s="1"/>
  <c r="N21" s="1"/>
  <c r="H42"/>
  <c r="I42"/>
  <c r="J42" s="1"/>
  <c r="K42"/>
  <c r="L42" s="1"/>
  <c r="M42" s="1"/>
  <c r="N42" s="1"/>
  <c r="H41"/>
  <c r="I41"/>
  <c r="J41" s="1"/>
  <c r="K41"/>
  <c r="L41" s="1"/>
  <c r="M41" s="1"/>
  <c r="N41" s="1"/>
  <c r="H40"/>
  <c r="I40" s="1"/>
  <c r="J40" s="1"/>
  <c r="K40"/>
  <c r="L40" s="1"/>
  <c r="M40" s="1"/>
  <c r="N40" s="1"/>
  <c r="H39"/>
  <c r="I39" s="1"/>
  <c r="J39" s="1"/>
  <c r="K39"/>
  <c r="L39" s="1"/>
  <c r="M39" s="1"/>
  <c r="N39" s="1"/>
  <c r="H38"/>
  <c r="I38"/>
  <c r="J38" s="1"/>
  <c r="K38"/>
  <c r="L38" s="1"/>
  <c r="M38" s="1"/>
  <c r="N38" s="1"/>
  <c r="H37"/>
  <c r="I37" s="1"/>
  <c r="J37" s="1"/>
  <c r="K37"/>
  <c r="L37"/>
  <c r="M37" s="1"/>
  <c r="N37" s="1"/>
  <c r="H36"/>
  <c r="I36"/>
  <c r="J36" s="1"/>
  <c r="K36"/>
  <c r="L36" s="1"/>
  <c r="M36" s="1"/>
  <c r="N36" s="1"/>
  <c r="H35"/>
  <c r="I35" s="1"/>
  <c r="J35" s="1"/>
  <c r="K35"/>
  <c r="L35" s="1"/>
  <c r="M35" s="1"/>
  <c r="N35" s="1"/>
  <c r="H34"/>
  <c r="I34"/>
  <c r="J34" s="1"/>
  <c r="K34"/>
  <c r="L34" s="1"/>
  <c r="M34" s="1"/>
  <c r="N34" s="1"/>
  <c r="K33"/>
  <c r="L33" s="1"/>
  <c r="M33" s="1"/>
  <c r="N33" s="1"/>
  <c r="H33"/>
  <c r="I33" s="1"/>
  <c r="J33" s="1"/>
  <c r="H31"/>
  <c r="I31" s="1"/>
  <c r="J31" s="1"/>
  <c r="H32"/>
  <c r="I32" s="1"/>
  <c r="J32" s="1"/>
  <c r="K32"/>
  <c r="L32" s="1"/>
  <c r="M32" s="1"/>
  <c r="N32" s="1"/>
  <c r="K31"/>
  <c r="L31" s="1"/>
  <c r="M31" s="1"/>
  <c r="N31" s="1"/>
  <c r="H30"/>
  <c r="I30"/>
  <c r="J30" s="1"/>
  <c r="K30"/>
  <c r="L30" s="1"/>
  <c r="M30" s="1"/>
  <c r="N30" s="1"/>
  <c r="H29"/>
  <c r="I29" s="1"/>
  <c r="J29" s="1"/>
  <c r="K29"/>
  <c r="L29" s="1"/>
  <c r="M29" s="1"/>
  <c r="N29" s="1"/>
  <c r="H28"/>
  <c r="I28"/>
  <c r="J28" s="1"/>
  <c r="K28"/>
  <c r="L28" s="1"/>
  <c r="M28" s="1"/>
  <c r="N28" s="1"/>
  <c r="H27"/>
  <c r="I27" s="1"/>
  <c r="J27" s="1"/>
  <c r="K27"/>
  <c r="L27" s="1"/>
  <c r="M27" s="1"/>
  <c r="N27" s="1"/>
  <c r="K26"/>
  <c r="L26" s="1"/>
  <c r="M26" s="1"/>
  <c r="N26" s="1"/>
  <c r="H26"/>
  <c r="I26" s="1"/>
  <c r="J26" s="1"/>
  <c r="H25"/>
  <c r="I25" s="1"/>
  <c r="J25" s="1"/>
  <c r="K25"/>
  <c r="L25" s="1"/>
  <c r="M25" s="1"/>
  <c r="N25" s="1"/>
  <c r="H24"/>
  <c r="I24"/>
  <c r="J24" s="1"/>
  <c r="K24"/>
  <c r="L24" s="1"/>
  <c r="M24" s="1"/>
  <c r="N24" s="1"/>
  <c r="H23"/>
  <c r="I23" s="1"/>
  <c r="J23" s="1"/>
  <c r="K23"/>
  <c r="L23" s="1"/>
  <c r="M23" s="1"/>
  <c r="N23" s="1"/>
  <c r="H22"/>
  <c r="I22" s="1"/>
  <c r="J22" s="1"/>
  <c r="K22"/>
  <c r="L22" s="1"/>
  <c r="M22" s="1"/>
  <c r="N22" s="1"/>
  <c r="H21"/>
  <c r="I21" s="1"/>
  <c r="J21" s="1"/>
  <c r="H20"/>
  <c r="I20" s="1"/>
  <c r="J20" s="1"/>
  <c r="K20"/>
  <c r="L20" s="1"/>
  <c r="M20" s="1"/>
  <c r="N20" s="1"/>
  <c r="H19"/>
  <c r="I19" s="1"/>
  <c r="J19" s="1"/>
  <c r="K19"/>
  <c r="L19" s="1"/>
  <c r="M19" s="1"/>
  <c r="N19" s="1"/>
  <c r="H18"/>
  <c r="I18" s="1"/>
  <c r="J18" s="1"/>
  <c r="K18"/>
  <c r="L18" s="1"/>
  <c r="M18" s="1"/>
  <c r="N18" s="1"/>
  <c r="H17"/>
  <c r="I17" s="1"/>
  <c r="J17" s="1"/>
  <c r="K17"/>
  <c r="L17" s="1"/>
  <c r="M17" s="1"/>
  <c r="N17" s="1"/>
  <c r="H16"/>
  <c r="I16" s="1"/>
  <c r="J16" s="1"/>
  <c r="K16"/>
  <c r="L16" s="1"/>
  <c r="M16" s="1"/>
  <c r="N16" s="1"/>
  <c r="H15"/>
  <c r="I15" s="1"/>
  <c r="J15" s="1"/>
  <c r="K15"/>
  <c r="L15" s="1"/>
  <c r="M15" s="1"/>
  <c r="N15" s="1"/>
  <c r="H14"/>
  <c r="I14" s="1"/>
  <c r="J14" s="1"/>
  <c r="K14"/>
  <c r="L14" s="1"/>
  <c r="M14" s="1"/>
  <c r="N14" s="1"/>
  <c r="K52"/>
  <c r="L52" s="1"/>
  <c r="M52" s="1"/>
  <c r="N52" s="1"/>
  <c r="H52"/>
  <c r="I52" s="1"/>
  <c r="J52" s="1"/>
  <c r="H11"/>
  <c r="I11" s="1"/>
  <c r="J11" s="1"/>
  <c r="K11"/>
  <c r="L11" s="1"/>
  <c r="M11" s="1"/>
  <c r="N11" s="1"/>
  <c r="K13"/>
  <c r="L13" s="1"/>
  <c r="M13" s="1"/>
  <c r="N13" s="1"/>
  <c r="H13"/>
  <c r="I13" s="1"/>
  <c r="J13" s="1"/>
  <c r="K12"/>
  <c r="L12" s="1"/>
  <c r="M12" s="1"/>
  <c r="N12" s="1"/>
  <c r="H12"/>
  <c r="I12" s="1"/>
  <c r="J12" s="1"/>
  <c r="K10"/>
  <c r="L10" s="1"/>
  <c r="M10" s="1"/>
  <c r="N10" s="1"/>
  <c r="H10"/>
  <c r="I10" s="1"/>
  <c r="J10" s="1"/>
  <c r="H6"/>
  <c r="I6" s="1"/>
  <c r="J6" s="1"/>
  <c r="H7"/>
  <c r="I7" s="1"/>
  <c r="J7" s="1"/>
  <c r="H8"/>
  <c r="I8" s="1"/>
  <c r="J8" s="1"/>
  <c r="H9"/>
  <c r="I9" s="1"/>
  <c r="J9" s="1"/>
  <c r="H5"/>
  <c r="I5" s="1"/>
  <c r="J5" s="1"/>
  <c r="K7"/>
  <c r="L7" s="1"/>
  <c r="M7" s="1"/>
  <c r="N7" s="1"/>
  <c r="K8"/>
  <c r="L8" s="1"/>
  <c r="M8" s="1"/>
  <c r="N8" s="1"/>
  <c r="K9"/>
  <c r="L9" s="1"/>
  <c r="M9" s="1"/>
  <c r="N9" s="1"/>
  <c r="K6"/>
  <c r="L6" s="1"/>
  <c r="M6" s="1"/>
  <c r="N6" s="1"/>
  <c r="K5"/>
  <c r="L5" s="1"/>
  <c r="M5" s="1"/>
  <c r="N5" s="1"/>
  <c r="N53" l="1"/>
</calcChain>
</file>

<file path=xl/sharedStrings.xml><?xml version="1.0" encoding="utf-8"?>
<sst xmlns="http://schemas.openxmlformats.org/spreadsheetml/2006/main" count="119" uniqueCount="76">
  <si>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</si>
  <si>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</si>
  <si>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</si>
  <si>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</si>
  <si>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</si>
  <si>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</si>
  <si>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</si>
  <si>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</si>
  <si>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</si>
  <si>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</si>
  <si>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</si>
  <si>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</si>
  <si>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</si>
  <si>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</si>
  <si>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</si>
  <si>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</si>
  <si>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</si>
  <si>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</si>
  <si>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шт.</t>
  </si>
  <si>
    <t>Поставщик № 1</t>
  </si>
  <si>
    <t>Поставщик № 2</t>
  </si>
  <si>
    <t>Поставщик № 3</t>
  </si>
  <si>
    <t>Ответственный за расчет НМЦК: ________________________________ М.В. Ляшевская</t>
  </si>
  <si>
    <t>Обоснование начальной (максимальной) цены контракта на проведение закупки строительные материалы в рамках капитального ремонта</t>
  </si>
  <si>
    <t>Профиль UW 75*40*0,6 мм (3,0 м)</t>
  </si>
  <si>
    <t>Профиль CW 75*50*0,6 мм (4,0 м)</t>
  </si>
  <si>
    <t>Саморезы с буром оцинкованные 3,5*9,5 мм</t>
  </si>
  <si>
    <t>Саморезы 3,5*25 по металлу фосфатированные для ГКЛ</t>
  </si>
  <si>
    <t>Сетка-серпянка самоклеющаяся для стыков ГКЛ стеклоткань (45 мм*20,0 м)</t>
  </si>
  <si>
    <t>Дюбель-гвоздь 6*40 мм, зацепы типа «ёлочка», шляпка не потайная с бортиком</t>
  </si>
  <si>
    <t>Плита гипсокартонная влагостойкая, размер 2500*1200*12,5 мм</t>
  </si>
  <si>
    <t>Грунтовка глубоко проникающая на водной основе универсальная, тара 5-10 литров</t>
  </si>
  <si>
    <t>л.</t>
  </si>
  <si>
    <t>Цемент М-500 (мешок не менее 25 кг)</t>
  </si>
  <si>
    <t>Штукатурка Старт (мешок не менее 25  кг)</t>
  </si>
  <si>
    <t>Штукатурка Финиш (мешок не менее 25 кг)</t>
  </si>
  <si>
    <t>Плита потолочная полистиоольная самоклеящаяся, размер 500*500 мм, цвет белый</t>
  </si>
  <si>
    <t>кв.м.</t>
  </si>
  <si>
    <t>Клей для керамогранита (мешок не менее 25 кг)</t>
  </si>
  <si>
    <t>Короб ПВХ (кабель-канал) размер 16*25*2000 мм, цвет белый</t>
  </si>
  <si>
    <t>Плитка кеоамогоанитная для пола. 400*400 мм. цвет серо-бежевый</t>
  </si>
  <si>
    <t>Плитка кеоамогоанитная для пола. 300*300 мм. цвет серо-бежевый</t>
  </si>
  <si>
    <t>Плинтус ПВХ Классик 2200*55 мм, цвет серый</t>
  </si>
  <si>
    <t>Угол внутренний для плинтуса ПВХ, цвет серый</t>
  </si>
  <si>
    <t>Угол наружный для плинтуса ПВХ, цвет серый</t>
  </si>
  <si>
    <t>Соединение для плинтуса ПВХ, цвет серый</t>
  </si>
  <si>
    <t>Заглушка левая для плинтуса ПВХ, цвет серый</t>
  </si>
  <si>
    <t>Заглушка правая для плинтуса ПВХ, цвет серый</t>
  </si>
  <si>
    <t>Эмаль ПФ 115 белая 2,7кг</t>
  </si>
  <si>
    <t>Эмаль ПФ 115 Серая 2.7кг</t>
  </si>
  <si>
    <t>Эмаль ПФ115  синяя 2,7 кг</t>
  </si>
  <si>
    <t>Эмаль ПФ115 красно-коричневая 2,7 кг Престиж</t>
  </si>
  <si>
    <t>Эмаль ПФ115  черная 2,7 кг</t>
  </si>
  <si>
    <t>Эмаль ПФ115  желтая 2,7 кг</t>
  </si>
  <si>
    <t>Пена монтажная объем 750 мл.с трубкой</t>
  </si>
  <si>
    <t>Профиль несущий стальной Т-24, L= 3,6 м</t>
  </si>
  <si>
    <t>Профиль поперечный стальной Т-24, L= 1,2 м</t>
  </si>
  <si>
    <t>Профиль поперечный стальной Т-24, L= 0,6 м</t>
  </si>
  <si>
    <t>Профиль стальной угловой пристенный, L-образный 19*24 мм,3,0 м</t>
  </si>
  <si>
    <t>Подвес стальной (спица с петлей / спица с крюком) с пружинным зажимом, длина спицы - 500 мм</t>
  </si>
  <si>
    <t>Дюбель (анкер-клин) стальной 6*40 мм, покрытие - желтый цинк</t>
  </si>
  <si>
    <t>Плита потолочная минеральная волокнистая, размер 590*590*12 мм, поверхность белая матовая</t>
  </si>
  <si>
    <t>OSB-плита, размер 2500*1250*15 мм</t>
  </si>
  <si>
    <t>м2</t>
  </si>
  <si>
    <t>Саморезы 3,5*35 по дереву фосфатированные</t>
  </si>
  <si>
    <t>Саморезы 3,5*25 по дереву фосфатированные</t>
  </si>
  <si>
    <t>Брус из пиломатериалов хвойных пород 50*50*3000 мм, сорт АВ</t>
  </si>
  <si>
    <t>Брус из пиломатериалов хвойных пород 50*50*4000 мм, сорт АВ</t>
  </si>
  <si>
    <t>Гвозди строительные 4*100 мм</t>
  </si>
  <si>
    <t>кг</t>
  </si>
  <si>
    <t>Уголок крепежный перфорированный стальной оцинкованный 50*50*35*2 мм</t>
  </si>
  <si>
    <t>Уголок крепежный перфорированный стальной оцинкованный 55*50*90*2 мм</t>
  </si>
  <si>
    <t>Пластина стальная соединительная перфорированная оцинкованная 40*160*2 мм</t>
  </si>
  <si>
    <t>уп.</t>
  </si>
  <si>
    <t>Дюбель-гвоздь 6*40 мм, зацепы типа «ёлочка», бортик не потайной, (уп.50 шт.)</t>
  </si>
  <si>
    <t>Краска"ВД" BelEkoLux интерьер /14кг или аналог</t>
  </si>
</sst>
</file>

<file path=xl/styles.xml><?xml version="1.0" encoding="utf-8"?>
<styleSheet xmlns="http://schemas.openxmlformats.org/spreadsheetml/2006/main">
  <numFmts count="1">
    <numFmt numFmtId="164" formatCode="0.0000"/>
  </numFmts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14" fontId="4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4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2" fontId="0" fillId="0" borderId="0" xfId="0" applyNumberFormat="1"/>
    <xf numFmtId="4" fontId="7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3" borderId="9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0" fontId="4" fillId="0" borderId="9" xfId="0" applyFont="1" applyBorder="1"/>
    <xf numFmtId="2" fontId="8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left" vertical="top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0" fillId="3" borderId="9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9" xfId="0" applyNumberFormat="1" applyFont="1" applyFill="1" applyBorder="1" applyAlignment="1">
      <alignment horizontal="left" vertical="top" wrapText="1"/>
    </xf>
    <xf numFmtId="0" fontId="4" fillId="2" borderId="7" xfId="0" applyNumberFormat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wrapText="1"/>
    </xf>
    <xf numFmtId="0" fontId="13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60"/>
  <sheetViews>
    <sheetView tabSelected="1" topLeftCell="A34" zoomScale="85" zoomScaleNormal="85" zoomScaleSheetLayoutView="90" workbookViewId="0">
      <selection activeCell="P46" sqref="P46"/>
    </sheetView>
  </sheetViews>
  <sheetFormatPr defaultColWidth="9.140625" defaultRowHeight="12.75"/>
  <cols>
    <col min="1" max="1" width="4.7109375" style="1" customWidth="1"/>
    <col min="2" max="2" width="34.140625" style="1" customWidth="1"/>
    <col min="3" max="3" width="5.85546875" style="1" customWidth="1"/>
    <col min="4" max="4" width="6.85546875" style="1" customWidth="1"/>
    <col min="5" max="5" width="13.85546875" style="1" customWidth="1"/>
    <col min="6" max="6" width="14.7109375" style="1" customWidth="1"/>
    <col min="7" max="7" width="14.5703125" style="1" customWidth="1"/>
    <col min="8" max="8" width="15.5703125" style="1" customWidth="1"/>
    <col min="9" max="9" width="15.42578125" style="1" customWidth="1"/>
    <col min="10" max="10" width="16.140625" style="1" customWidth="1"/>
    <col min="11" max="11" width="28" style="1" customWidth="1"/>
    <col min="12" max="12" width="13.5703125" style="1" customWidth="1"/>
    <col min="13" max="13" width="9.42578125" style="1" customWidth="1"/>
    <col min="14" max="14" width="14.85546875" style="1" customWidth="1"/>
    <col min="15" max="16384" width="9.140625" style="1"/>
  </cols>
  <sheetData>
    <row r="1" spans="1:29" ht="8.25" customHeight="1">
      <c r="B1" s="4"/>
      <c r="C1" s="4"/>
      <c r="K1" s="3"/>
      <c r="M1" s="56"/>
      <c r="N1" s="56"/>
      <c r="O1" s="5"/>
      <c r="P1" s="5"/>
      <c r="Q1" s="5"/>
      <c r="R1" s="5"/>
      <c r="S1" s="5"/>
      <c r="T1" s="5"/>
      <c r="U1" s="5"/>
      <c r="V1" s="5"/>
      <c r="W1" s="6"/>
      <c r="X1" s="6"/>
      <c r="Y1" s="6"/>
      <c r="Z1" s="6"/>
      <c r="AA1" s="6"/>
      <c r="AB1" s="6"/>
      <c r="AC1" s="6"/>
    </row>
    <row r="2" spans="1:29" ht="39" customHeight="1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M2" s="57"/>
      <c r="N2" s="5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39" customHeight="1">
      <c r="A3" s="8" t="s">
        <v>0</v>
      </c>
      <c r="B3" s="46" t="s">
        <v>16</v>
      </c>
      <c r="C3" s="46" t="s">
        <v>1</v>
      </c>
      <c r="D3" s="46" t="s">
        <v>2</v>
      </c>
      <c r="E3" s="49" t="s">
        <v>14</v>
      </c>
      <c r="F3" s="50"/>
      <c r="G3" s="51"/>
      <c r="H3" s="52" t="s">
        <v>12</v>
      </c>
      <c r="I3" s="53"/>
      <c r="J3" s="54"/>
      <c r="K3" s="55" t="s">
        <v>6</v>
      </c>
      <c r="L3" s="55"/>
      <c r="M3" s="55"/>
      <c r="N3" s="55"/>
    </row>
    <row r="4" spans="1:29" ht="147.75" customHeight="1">
      <c r="A4" s="9"/>
      <c r="B4" s="47"/>
      <c r="C4" s="47"/>
      <c r="D4" s="47"/>
      <c r="E4" s="2" t="s">
        <v>19</v>
      </c>
      <c r="F4" s="2" t="s">
        <v>20</v>
      </c>
      <c r="G4" s="2" t="s">
        <v>21</v>
      </c>
      <c r="H4" s="2" t="s">
        <v>5</v>
      </c>
      <c r="I4" s="2" t="s">
        <v>3</v>
      </c>
      <c r="J4" s="12" t="s">
        <v>4</v>
      </c>
      <c r="K4" s="13" t="s">
        <v>15</v>
      </c>
      <c r="L4" s="14" t="s">
        <v>9</v>
      </c>
      <c r="M4" s="14" t="s">
        <v>10</v>
      </c>
      <c r="N4" s="14" t="s">
        <v>11</v>
      </c>
    </row>
    <row r="5" spans="1:29" ht="16.5">
      <c r="A5" s="58">
        <v>1</v>
      </c>
      <c r="B5" s="59" t="s">
        <v>24</v>
      </c>
      <c r="C5" s="41" t="s">
        <v>18</v>
      </c>
      <c r="D5" s="41">
        <v>2</v>
      </c>
      <c r="E5" s="15">
        <v>678</v>
      </c>
      <c r="F5" s="28">
        <v>720</v>
      </c>
      <c r="G5" s="29">
        <v>610</v>
      </c>
      <c r="H5" s="18">
        <f>AVERAGE(E5:G5)</f>
        <v>669.33333333333337</v>
      </c>
      <c r="I5" s="19">
        <f t="shared" ref="I5:I9" si="0">SQRT(((SUM((POWER(E5-H5,2)),(POWER(F5-H5,2)),(POWER(G5-H5,2)))/(COLUMNS(E5:G5)-1))))</f>
        <v>55.509758901776301</v>
      </c>
      <c r="J5" s="19">
        <f t="shared" ref="J5:J9" si="1">I5/H5*100</f>
        <v>8.2932906725761395</v>
      </c>
      <c r="K5" s="20">
        <f t="shared" ref="K5:K9" si="2">((D5/3)*(SUM(E5:G5)))</f>
        <v>1338.6666666666665</v>
      </c>
      <c r="L5" s="21">
        <f t="shared" ref="L5:L9" si="3">K5/D5</f>
        <v>669.33333333333326</v>
      </c>
      <c r="M5" s="20">
        <f t="shared" ref="M5:M9" si="4">ROUND(L5,2)</f>
        <v>669.33</v>
      </c>
      <c r="N5" s="20">
        <f t="shared" ref="N5:N9" si="5">M5*D5</f>
        <v>1338.66</v>
      </c>
      <c r="O5" s="10"/>
    </row>
    <row r="6" spans="1:29" ht="16.5">
      <c r="A6" s="58">
        <v>2</v>
      </c>
      <c r="B6" s="59" t="s">
        <v>25</v>
      </c>
      <c r="C6" s="41" t="s">
        <v>18</v>
      </c>
      <c r="D6" s="41">
        <v>7</v>
      </c>
      <c r="E6" s="15">
        <v>725</v>
      </c>
      <c r="F6" s="28">
        <v>719</v>
      </c>
      <c r="G6" s="29">
        <v>580</v>
      </c>
      <c r="H6" s="18">
        <f t="shared" ref="H6:H9" si="6">AVERAGE(E6:G6)</f>
        <v>674.66666666666663</v>
      </c>
      <c r="I6" s="19">
        <f t="shared" si="0"/>
        <v>82.038608796915454</v>
      </c>
      <c r="J6" s="22">
        <f t="shared" si="1"/>
        <v>12.159872845392607</v>
      </c>
      <c r="K6" s="20">
        <f t="shared" si="2"/>
        <v>4722.666666666667</v>
      </c>
      <c r="L6" s="21">
        <f t="shared" si="3"/>
        <v>674.66666666666674</v>
      </c>
      <c r="M6" s="20">
        <f t="shared" si="4"/>
        <v>674.67</v>
      </c>
      <c r="N6" s="20">
        <f t="shared" si="5"/>
        <v>4722.6899999999996</v>
      </c>
    </row>
    <row r="7" spans="1:29" ht="25.5">
      <c r="A7" s="58">
        <v>3</v>
      </c>
      <c r="B7" s="59" t="s">
        <v>26</v>
      </c>
      <c r="C7" s="11" t="s">
        <v>18</v>
      </c>
      <c r="D7" s="11">
        <v>50</v>
      </c>
      <c r="E7" s="15">
        <v>2</v>
      </c>
      <c r="F7" s="28">
        <v>2</v>
      </c>
      <c r="G7" s="29">
        <v>2</v>
      </c>
      <c r="H7" s="18">
        <f t="shared" si="6"/>
        <v>2</v>
      </c>
      <c r="I7" s="19">
        <f t="shared" si="0"/>
        <v>0</v>
      </c>
      <c r="J7" s="22">
        <f t="shared" si="1"/>
        <v>0</v>
      </c>
      <c r="K7" s="20">
        <f t="shared" si="2"/>
        <v>100</v>
      </c>
      <c r="L7" s="21">
        <f t="shared" si="3"/>
        <v>2</v>
      </c>
      <c r="M7" s="20">
        <f t="shared" si="4"/>
        <v>2</v>
      </c>
      <c r="N7" s="20">
        <f t="shared" si="5"/>
        <v>100</v>
      </c>
    </row>
    <row r="8" spans="1:29" ht="25.5">
      <c r="A8" s="58">
        <v>4</v>
      </c>
      <c r="B8" s="59" t="s">
        <v>27</v>
      </c>
      <c r="C8" s="11" t="s">
        <v>18</v>
      </c>
      <c r="D8" s="11">
        <v>300</v>
      </c>
      <c r="E8" s="15">
        <v>0.4</v>
      </c>
      <c r="F8" s="28">
        <v>0.43</v>
      </c>
      <c r="G8" s="29">
        <v>0.312</v>
      </c>
      <c r="H8" s="18">
        <f t="shared" si="6"/>
        <v>0.38066666666666671</v>
      </c>
      <c r="I8" s="19">
        <f t="shared" si="0"/>
        <v>6.1329710037903599E-2</v>
      </c>
      <c r="J8" s="19">
        <f t="shared" si="1"/>
        <v>16.111132234125286</v>
      </c>
      <c r="K8" s="20">
        <f t="shared" si="2"/>
        <v>114.20000000000002</v>
      </c>
      <c r="L8" s="21">
        <f t="shared" si="3"/>
        <v>0.38066666666666671</v>
      </c>
      <c r="M8" s="20">
        <f t="shared" si="4"/>
        <v>0.38</v>
      </c>
      <c r="N8" s="20">
        <f t="shared" si="5"/>
        <v>114</v>
      </c>
    </row>
    <row r="9" spans="1:29" ht="25.5">
      <c r="A9" s="58">
        <v>5</v>
      </c>
      <c r="B9" s="59" t="s">
        <v>28</v>
      </c>
      <c r="C9" s="41" t="s">
        <v>18</v>
      </c>
      <c r="D9" s="41">
        <v>1</v>
      </c>
      <c r="E9" s="15">
        <v>113</v>
      </c>
      <c r="F9" s="28">
        <v>100</v>
      </c>
      <c r="G9" s="29">
        <v>90</v>
      </c>
      <c r="H9" s="18">
        <f t="shared" si="6"/>
        <v>101</v>
      </c>
      <c r="I9" s="19">
        <f t="shared" si="0"/>
        <v>11.532562594670797</v>
      </c>
      <c r="J9" s="19">
        <f t="shared" si="1"/>
        <v>11.41837880660475</v>
      </c>
      <c r="K9" s="20">
        <f t="shared" si="2"/>
        <v>101</v>
      </c>
      <c r="L9" s="21">
        <f t="shared" si="3"/>
        <v>101</v>
      </c>
      <c r="M9" s="20">
        <f t="shared" si="4"/>
        <v>101</v>
      </c>
      <c r="N9" s="20">
        <f t="shared" si="5"/>
        <v>101</v>
      </c>
    </row>
    <row r="10" spans="1:29" ht="38.25">
      <c r="A10" s="30">
        <v>6</v>
      </c>
      <c r="B10" s="59" t="s">
        <v>29</v>
      </c>
      <c r="C10" s="11" t="s">
        <v>18</v>
      </c>
      <c r="D10" s="11">
        <v>400</v>
      </c>
      <c r="E10" s="15">
        <v>1.28</v>
      </c>
      <c r="F10" s="28">
        <v>1.55</v>
      </c>
      <c r="G10" s="29">
        <v>1.0900000000000001</v>
      </c>
      <c r="H10" s="18">
        <f t="shared" ref="H10:H11" si="7">AVERAGE(E10:G10)</f>
        <v>1.3066666666666666</v>
      </c>
      <c r="I10" s="19">
        <f t="shared" ref="I10:I11" si="8">SQRT(((SUM((POWER(E10-H10,2)),(POWER(F10-H10,2)),(POWER(G10-H10,2)))/(COLUMNS(E10:G10)-1))))</f>
        <v>0.23115651263447742</v>
      </c>
      <c r="J10" s="19">
        <f t="shared" ref="J10:J11" si="9">I10/H10*100</f>
        <v>17.690549436312047</v>
      </c>
      <c r="K10" s="20">
        <f t="shared" ref="K10:K52" si="10">((D10/3)*(SUM(E10:G10)))</f>
        <v>522.66666666666674</v>
      </c>
      <c r="L10" s="21">
        <f t="shared" ref="L10:L52" si="11">K10/D10</f>
        <v>1.3066666666666669</v>
      </c>
      <c r="M10" s="20">
        <f t="shared" ref="M10:M11" si="12">ROUND(L10,2)</f>
        <v>1.31</v>
      </c>
      <c r="N10" s="20">
        <f t="shared" ref="N10:N52" si="13">M10*D10</f>
        <v>524</v>
      </c>
    </row>
    <row r="11" spans="1:29" ht="25.5">
      <c r="A11" s="30">
        <v>7</v>
      </c>
      <c r="B11" s="59" t="s">
        <v>30</v>
      </c>
      <c r="C11" s="11" t="s">
        <v>18</v>
      </c>
      <c r="D11" s="11">
        <v>6</v>
      </c>
      <c r="E11" s="15">
        <v>1087</v>
      </c>
      <c r="F11" s="28">
        <v>1150</v>
      </c>
      <c r="G11" s="29">
        <v>800</v>
      </c>
      <c r="H11" s="18">
        <f t="shared" si="7"/>
        <v>1012.3333333333334</v>
      </c>
      <c r="I11" s="19">
        <f t="shared" si="8"/>
        <v>186.56455540464628</v>
      </c>
      <c r="J11" s="19">
        <f t="shared" si="9"/>
        <v>18.429162535855738</v>
      </c>
      <c r="K11" s="20">
        <f t="shared" si="10"/>
        <v>6074</v>
      </c>
      <c r="L11" s="21">
        <f t="shared" si="11"/>
        <v>1012.3333333333334</v>
      </c>
      <c r="M11" s="20">
        <f t="shared" si="12"/>
        <v>1012.33</v>
      </c>
      <c r="N11" s="20">
        <f t="shared" si="13"/>
        <v>6073.9800000000005</v>
      </c>
    </row>
    <row r="12" spans="1:29" ht="38.25">
      <c r="A12" s="30">
        <v>8</v>
      </c>
      <c r="B12" s="59" t="s">
        <v>31</v>
      </c>
      <c r="C12" s="11" t="s">
        <v>32</v>
      </c>
      <c r="D12" s="11">
        <v>50</v>
      </c>
      <c r="E12" s="15">
        <v>108</v>
      </c>
      <c r="F12" s="28">
        <v>124</v>
      </c>
      <c r="G12" s="29">
        <v>130</v>
      </c>
      <c r="H12" s="18">
        <f t="shared" ref="H12:H52" si="14">AVERAGE(E12:G12)</f>
        <v>120.66666666666667</v>
      </c>
      <c r="I12" s="19">
        <f t="shared" ref="I12:I52" si="15">SQRT(((SUM((POWER(E12-H12,2)),(POWER(F12-H12,2)),(POWER(G12-H12,2)))/(COLUMNS(E12:G12)-1))))</f>
        <v>11.372481406154654</v>
      </c>
      <c r="J12" s="19">
        <f t="shared" ref="J12:J52" si="16">I12/H12*100</f>
        <v>9.4247083476419782</v>
      </c>
      <c r="K12" s="20">
        <f t="shared" si="10"/>
        <v>6033.3333333333339</v>
      </c>
      <c r="L12" s="21">
        <f t="shared" si="11"/>
        <v>120.66666666666669</v>
      </c>
      <c r="M12" s="20">
        <f t="shared" ref="M12:M52" si="17">ROUND(L12,2)</f>
        <v>120.67</v>
      </c>
      <c r="N12" s="20">
        <f t="shared" si="13"/>
        <v>6033.5</v>
      </c>
    </row>
    <row r="13" spans="1:29" ht="16.5">
      <c r="A13" s="30">
        <v>9</v>
      </c>
      <c r="B13" s="59" t="s">
        <v>33</v>
      </c>
      <c r="C13" s="41" t="s">
        <v>18</v>
      </c>
      <c r="D13" s="41">
        <v>10</v>
      </c>
      <c r="E13" s="15">
        <v>549</v>
      </c>
      <c r="F13" s="28">
        <v>550</v>
      </c>
      <c r="G13" s="29">
        <v>570</v>
      </c>
      <c r="H13" s="18">
        <f t="shared" si="14"/>
        <v>556.33333333333337</v>
      </c>
      <c r="I13" s="19">
        <f t="shared" si="15"/>
        <v>11.846237095944574</v>
      </c>
      <c r="J13" s="19">
        <f t="shared" si="16"/>
        <v>2.1293415990313793</v>
      </c>
      <c r="K13" s="20">
        <f t="shared" si="10"/>
        <v>5563.3333333333339</v>
      </c>
      <c r="L13" s="21">
        <f t="shared" si="11"/>
        <v>556.33333333333337</v>
      </c>
      <c r="M13" s="20">
        <f t="shared" si="17"/>
        <v>556.33000000000004</v>
      </c>
      <c r="N13" s="20">
        <f t="shared" si="13"/>
        <v>5563.3</v>
      </c>
    </row>
    <row r="14" spans="1:29" ht="25.5">
      <c r="A14" s="30">
        <v>10</v>
      </c>
      <c r="B14" s="59" t="s">
        <v>34</v>
      </c>
      <c r="C14" s="41" t="s">
        <v>18</v>
      </c>
      <c r="D14" s="41">
        <v>5</v>
      </c>
      <c r="E14" s="15">
        <v>835</v>
      </c>
      <c r="F14" s="28">
        <v>799</v>
      </c>
      <c r="G14" s="29">
        <v>770</v>
      </c>
      <c r="H14" s="18">
        <f t="shared" si="14"/>
        <v>801.33333333333337</v>
      </c>
      <c r="I14" s="19">
        <f t="shared" si="15"/>
        <v>32.562759915789286</v>
      </c>
      <c r="J14" s="19">
        <f t="shared" si="16"/>
        <v>4.0635723688588952</v>
      </c>
      <c r="K14" s="20">
        <f t="shared" si="10"/>
        <v>4006.666666666667</v>
      </c>
      <c r="L14" s="21">
        <f t="shared" si="11"/>
        <v>801.33333333333337</v>
      </c>
      <c r="M14" s="20">
        <f t="shared" si="17"/>
        <v>801.33</v>
      </c>
      <c r="N14" s="20">
        <f t="shared" si="13"/>
        <v>4006.65</v>
      </c>
    </row>
    <row r="15" spans="1:29" ht="25.5">
      <c r="A15" s="30">
        <v>11</v>
      </c>
      <c r="B15" s="59" t="s">
        <v>35</v>
      </c>
      <c r="C15" s="41" t="s">
        <v>18</v>
      </c>
      <c r="D15" s="41">
        <v>5</v>
      </c>
      <c r="E15" s="15">
        <v>826</v>
      </c>
      <c r="F15" s="28">
        <v>910</v>
      </c>
      <c r="G15" s="29">
        <v>714</v>
      </c>
      <c r="H15" s="18">
        <f t="shared" si="14"/>
        <v>816.66666666666663</v>
      </c>
      <c r="I15" s="19">
        <f t="shared" si="15"/>
        <v>98.332768359958891</v>
      </c>
      <c r="J15" s="19">
        <f t="shared" si="16"/>
        <v>12.040747146117416</v>
      </c>
      <c r="K15" s="20">
        <f t="shared" si="10"/>
        <v>4083.3333333333335</v>
      </c>
      <c r="L15" s="21">
        <f t="shared" si="11"/>
        <v>816.66666666666674</v>
      </c>
      <c r="M15" s="20">
        <f t="shared" si="17"/>
        <v>816.67</v>
      </c>
      <c r="N15" s="20">
        <f t="shared" si="13"/>
        <v>4083.35</v>
      </c>
    </row>
    <row r="16" spans="1:29" ht="38.25">
      <c r="A16" s="30">
        <v>12</v>
      </c>
      <c r="B16" s="59" t="s">
        <v>36</v>
      </c>
      <c r="C16" s="11" t="s">
        <v>37</v>
      </c>
      <c r="D16" s="11">
        <v>19</v>
      </c>
      <c r="E16" s="15">
        <v>985.6</v>
      </c>
      <c r="F16" s="28">
        <v>838</v>
      </c>
      <c r="G16" s="29">
        <v>1065.5999999999999</v>
      </c>
      <c r="H16" s="18">
        <f t="shared" si="14"/>
        <v>963.06666666666661</v>
      </c>
      <c r="I16" s="19">
        <f t="shared" si="15"/>
        <v>115.46104682243845</v>
      </c>
      <c r="J16" s="19">
        <f t="shared" si="16"/>
        <v>11.988894519843395</v>
      </c>
      <c r="K16" s="20">
        <f t="shared" si="10"/>
        <v>18298.266666666666</v>
      </c>
      <c r="L16" s="21">
        <f t="shared" si="11"/>
        <v>963.06666666666661</v>
      </c>
      <c r="M16" s="20">
        <f t="shared" si="17"/>
        <v>963.07</v>
      </c>
      <c r="N16" s="20">
        <f t="shared" si="13"/>
        <v>18298.330000000002</v>
      </c>
    </row>
    <row r="17" spans="1:24" ht="25.5">
      <c r="A17" s="30">
        <v>13</v>
      </c>
      <c r="B17" s="59" t="s">
        <v>38</v>
      </c>
      <c r="C17" s="41" t="s">
        <v>18</v>
      </c>
      <c r="D17" s="41">
        <v>10</v>
      </c>
      <c r="E17" s="15">
        <v>876</v>
      </c>
      <c r="F17" s="28">
        <v>855</v>
      </c>
      <c r="G17" s="29">
        <v>761</v>
      </c>
      <c r="H17" s="18">
        <f t="shared" si="14"/>
        <v>830.66666666666663</v>
      </c>
      <c r="I17" s="19">
        <f t="shared" si="15"/>
        <v>61.239965164370666</v>
      </c>
      <c r="J17" s="19">
        <f t="shared" si="16"/>
        <v>7.3723874595951848</v>
      </c>
      <c r="K17" s="20">
        <f t="shared" si="10"/>
        <v>8306.6666666666679</v>
      </c>
      <c r="L17" s="21">
        <f t="shared" si="11"/>
        <v>830.66666666666674</v>
      </c>
      <c r="M17" s="20">
        <f t="shared" si="17"/>
        <v>830.67</v>
      </c>
      <c r="N17" s="20">
        <f t="shared" si="13"/>
        <v>8306.6999999999989</v>
      </c>
    </row>
    <row r="18" spans="1:24" ht="25.5">
      <c r="A18" s="30">
        <v>14</v>
      </c>
      <c r="B18" s="59" t="s">
        <v>39</v>
      </c>
      <c r="C18" s="11" t="s">
        <v>18</v>
      </c>
      <c r="D18" s="11">
        <v>20</v>
      </c>
      <c r="E18" s="15">
        <v>200</v>
      </c>
      <c r="F18" s="28">
        <v>174</v>
      </c>
      <c r="G18" s="29">
        <v>186</v>
      </c>
      <c r="H18" s="18">
        <f t="shared" si="14"/>
        <v>186.66666666666666</v>
      </c>
      <c r="I18" s="19">
        <f t="shared" si="15"/>
        <v>13.012814197295423</v>
      </c>
      <c r="J18" s="19">
        <f t="shared" si="16"/>
        <v>6.9711504628368335</v>
      </c>
      <c r="K18" s="20">
        <f t="shared" si="10"/>
        <v>3733.3333333333335</v>
      </c>
      <c r="L18" s="21">
        <f t="shared" si="11"/>
        <v>186.66666666666669</v>
      </c>
      <c r="M18" s="20">
        <f t="shared" si="17"/>
        <v>186.67</v>
      </c>
      <c r="N18" s="20">
        <f t="shared" si="13"/>
        <v>3733.3999999999996</v>
      </c>
    </row>
    <row r="19" spans="1:24" ht="27" customHeight="1">
      <c r="A19" s="30">
        <v>15</v>
      </c>
      <c r="B19" s="59" t="s">
        <v>40</v>
      </c>
      <c r="C19" s="41" t="s">
        <v>63</v>
      </c>
      <c r="D19" s="41">
        <v>4</v>
      </c>
      <c r="E19" s="15">
        <v>855</v>
      </c>
      <c r="F19" s="28">
        <v>617</v>
      </c>
      <c r="G19" s="29">
        <v>632</v>
      </c>
      <c r="H19" s="18">
        <f t="shared" si="14"/>
        <v>701.33333333333337</v>
      </c>
      <c r="I19" s="19">
        <f t="shared" si="15"/>
        <v>133.29040975754157</v>
      </c>
      <c r="J19" s="19">
        <f t="shared" si="16"/>
        <v>19.005286562387106</v>
      </c>
      <c r="K19" s="20">
        <f t="shared" si="10"/>
        <v>2805.333333333333</v>
      </c>
      <c r="L19" s="21">
        <f t="shared" si="11"/>
        <v>701.33333333333326</v>
      </c>
      <c r="M19" s="20">
        <f t="shared" si="17"/>
        <v>701.33</v>
      </c>
      <c r="N19" s="20">
        <f t="shared" si="13"/>
        <v>2805.32</v>
      </c>
    </row>
    <row r="20" spans="1:24" ht="25.5">
      <c r="A20" s="30">
        <v>16</v>
      </c>
      <c r="B20" s="59" t="s">
        <v>41</v>
      </c>
      <c r="C20" s="41" t="s">
        <v>63</v>
      </c>
      <c r="D20" s="41">
        <v>4</v>
      </c>
      <c r="E20" s="15">
        <v>855</v>
      </c>
      <c r="F20" s="28">
        <v>617</v>
      </c>
      <c r="G20" s="29">
        <v>632</v>
      </c>
      <c r="H20" s="18">
        <f t="shared" si="14"/>
        <v>701.33333333333337</v>
      </c>
      <c r="I20" s="19">
        <f t="shared" si="15"/>
        <v>133.29040975754157</v>
      </c>
      <c r="J20" s="19">
        <f t="shared" si="16"/>
        <v>19.005286562387106</v>
      </c>
      <c r="K20" s="20">
        <f t="shared" si="10"/>
        <v>2805.333333333333</v>
      </c>
      <c r="L20" s="21">
        <f t="shared" si="11"/>
        <v>701.33333333333326</v>
      </c>
      <c r="M20" s="20">
        <f t="shared" si="17"/>
        <v>701.33</v>
      </c>
      <c r="N20" s="20">
        <f t="shared" si="13"/>
        <v>2805.32</v>
      </c>
    </row>
    <row r="21" spans="1:24" ht="25.5">
      <c r="A21" s="30">
        <v>17</v>
      </c>
      <c r="B21" s="59" t="s">
        <v>42</v>
      </c>
      <c r="C21" s="11" t="s">
        <v>18</v>
      </c>
      <c r="D21" s="11">
        <v>42</v>
      </c>
      <c r="E21" s="15">
        <v>110</v>
      </c>
      <c r="F21" s="28">
        <v>129</v>
      </c>
      <c r="G21" s="29">
        <v>105</v>
      </c>
      <c r="H21" s="18">
        <f t="shared" si="14"/>
        <v>114.66666666666667</v>
      </c>
      <c r="I21" s="19">
        <f t="shared" si="15"/>
        <v>12.662279942148386</v>
      </c>
      <c r="J21" s="19">
        <f t="shared" si="16"/>
        <v>11.042685996059639</v>
      </c>
      <c r="K21" s="20">
        <f>((D21/3)*(SUM(E21:G21)))</f>
        <v>4816</v>
      </c>
      <c r="L21" s="21">
        <f>K21/D21</f>
        <v>114.66666666666667</v>
      </c>
      <c r="M21" s="20">
        <f t="shared" si="17"/>
        <v>114.67</v>
      </c>
      <c r="N21" s="20">
        <f t="shared" si="13"/>
        <v>4816.1400000000003</v>
      </c>
    </row>
    <row r="22" spans="1:24" ht="25.5">
      <c r="A22" s="30">
        <v>18</v>
      </c>
      <c r="B22" s="59" t="s">
        <v>43</v>
      </c>
      <c r="C22" s="11" t="s">
        <v>18</v>
      </c>
      <c r="D22" s="11">
        <v>20</v>
      </c>
      <c r="E22" s="15">
        <v>30</v>
      </c>
      <c r="F22" s="28">
        <v>25</v>
      </c>
      <c r="G22" s="29">
        <v>20</v>
      </c>
      <c r="H22" s="18">
        <f t="shared" si="14"/>
        <v>25</v>
      </c>
      <c r="I22" s="19">
        <f t="shared" si="15"/>
        <v>5</v>
      </c>
      <c r="J22" s="19">
        <f t="shared" si="16"/>
        <v>20</v>
      </c>
      <c r="K22" s="20">
        <f t="shared" si="10"/>
        <v>500</v>
      </c>
      <c r="L22" s="21">
        <f t="shared" si="11"/>
        <v>25</v>
      </c>
      <c r="M22" s="20">
        <f t="shared" si="17"/>
        <v>25</v>
      </c>
      <c r="N22" s="20">
        <f t="shared" si="13"/>
        <v>500</v>
      </c>
    </row>
    <row r="23" spans="1:24" ht="25.5">
      <c r="A23" s="30">
        <v>19</v>
      </c>
      <c r="B23" s="59" t="s">
        <v>44</v>
      </c>
      <c r="C23" s="11" t="s">
        <v>18</v>
      </c>
      <c r="D23" s="11">
        <v>15</v>
      </c>
      <c r="E23" s="15">
        <v>25</v>
      </c>
      <c r="F23" s="28">
        <v>20</v>
      </c>
      <c r="G23" s="29">
        <v>30</v>
      </c>
      <c r="H23" s="18">
        <f t="shared" si="14"/>
        <v>25</v>
      </c>
      <c r="I23" s="19">
        <f t="shared" si="15"/>
        <v>5</v>
      </c>
      <c r="J23" s="19">
        <f t="shared" si="16"/>
        <v>20</v>
      </c>
      <c r="K23" s="20">
        <f t="shared" si="10"/>
        <v>375</v>
      </c>
      <c r="L23" s="21">
        <f t="shared" si="11"/>
        <v>25</v>
      </c>
      <c r="M23" s="20">
        <f t="shared" si="17"/>
        <v>25</v>
      </c>
      <c r="N23" s="20">
        <f t="shared" si="13"/>
        <v>375</v>
      </c>
    </row>
    <row r="24" spans="1:24" ht="25.5">
      <c r="A24" s="30">
        <v>20</v>
      </c>
      <c r="B24" s="59" t="s">
        <v>45</v>
      </c>
      <c r="C24" s="11" t="s">
        <v>18</v>
      </c>
      <c r="D24" s="11">
        <v>29</v>
      </c>
      <c r="E24" s="15">
        <v>20</v>
      </c>
      <c r="F24" s="28">
        <v>30</v>
      </c>
      <c r="G24" s="29">
        <v>25</v>
      </c>
      <c r="H24" s="18">
        <f t="shared" si="14"/>
        <v>25</v>
      </c>
      <c r="I24" s="19">
        <f t="shared" si="15"/>
        <v>5</v>
      </c>
      <c r="J24" s="19">
        <f t="shared" si="16"/>
        <v>20</v>
      </c>
      <c r="K24" s="20">
        <f t="shared" si="10"/>
        <v>725</v>
      </c>
      <c r="L24" s="21">
        <f t="shared" si="11"/>
        <v>25</v>
      </c>
      <c r="M24" s="20">
        <f t="shared" si="17"/>
        <v>25</v>
      </c>
      <c r="N24" s="20">
        <f t="shared" si="13"/>
        <v>725</v>
      </c>
    </row>
    <row r="25" spans="1:24" ht="25.5">
      <c r="A25" s="30">
        <v>21</v>
      </c>
      <c r="B25" s="59" t="s">
        <v>46</v>
      </c>
      <c r="C25" s="11" t="s">
        <v>18</v>
      </c>
      <c r="D25" s="11">
        <v>6</v>
      </c>
      <c r="E25" s="15">
        <v>20</v>
      </c>
      <c r="F25" s="28">
        <v>30</v>
      </c>
      <c r="G25" s="29">
        <v>25</v>
      </c>
      <c r="H25" s="18">
        <f t="shared" si="14"/>
        <v>25</v>
      </c>
      <c r="I25" s="19">
        <f t="shared" si="15"/>
        <v>5</v>
      </c>
      <c r="J25" s="19">
        <f t="shared" si="16"/>
        <v>20</v>
      </c>
      <c r="K25" s="20">
        <f t="shared" si="10"/>
        <v>150</v>
      </c>
      <c r="L25" s="21">
        <f t="shared" si="11"/>
        <v>25</v>
      </c>
      <c r="M25" s="20">
        <f t="shared" si="17"/>
        <v>25</v>
      </c>
      <c r="N25" s="20">
        <f t="shared" si="13"/>
        <v>150</v>
      </c>
    </row>
    <row r="26" spans="1:24" ht="25.5">
      <c r="A26" s="30">
        <v>22</v>
      </c>
      <c r="B26" s="59" t="s">
        <v>75</v>
      </c>
      <c r="C26" s="41" t="s">
        <v>18</v>
      </c>
      <c r="D26" s="41">
        <v>10</v>
      </c>
      <c r="E26" s="15">
        <v>900</v>
      </c>
      <c r="F26" s="28">
        <v>890</v>
      </c>
      <c r="G26" s="29">
        <v>970</v>
      </c>
      <c r="H26" s="18">
        <f t="shared" si="14"/>
        <v>920</v>
      </c>
      <c r="I26" s="19">
        <f t="shared" si="15"/>
        <v>43.588989435406738</v>
      </c>
      <c r="J26" s="19">
        <f t="shared" si="16"/>
        <v>4.7379336342833405</v>
      </c>
      <c r="K26" s="20">
        <f t="shared" si="10"/>
        <v>9200</v>
      </c>
      <c r="L26" s="21">
        <f t="shared" si="11"/>
        <v>920</v>
      </c>
      <c r="M26" s="20">
        <f t="shared" si="17"/>
        <v>920</v>
      </c>
      <c r="N26" s="20">
        <f t="shared" si="13"/>
        <v>9200</v>
      </c>
    </row>
    <row r="27" spans="1:24" ht="16.5">
      <c r="A27" s="30">
        <v>23</v>
      </c>
      <c r="B27" s="60" t="s">
        <v>48</v>
      </c>
      <c r="C27" s="41" t="s">
        <v>18</v>
      </c>
      <c r="D27" s="42">
        <v>2</v>
      </c>
      <c r="E27" s="31">
        <v>464</v>
      </c>
      <c r="F27" s="32">
        <v>450</v>
      </c>
      <c r="G27" s="33">
        <v>475</v>
      </c>
      <c r="H27" s="34">
        <f t="shared" si="14"/>
        <v>463</v>
      </c>
      <c r="I27" s="35">
        <f t="shared" si="15"/>
        <v>12.529964086141668</v>
      </c>
      <c r="J27" s="35">
        <f t="shared" si="16"/>
        <v>2.7062557421472286</v>
      </c>
      <c r="K27" s="36">
        <f t="shared" si="10"/>
        <v>926</v>
      </c>
      <c r="L27" s="37">
        <f t="shared" si="11"/>
        <v>463</v>
      </c>
      <c r="M27" s="36">
        <f t="shared" si="17"/>
        <v>463</v>
      </c>
      <c r="N27" s="36">
        <f t="shared" si="13"/>
        <v>926</v>
      </c>
    </row>
    <row r="28" spans="1:24" ht="16.5">
      <c r="A28" s="30">
        <v>24</v>
      </c>
      <c r="B28" s="60" t="s">
        <v>49</v>
      </c>
      <c r="C28" s="41" t="s">
        <v>18</v>
      </c>
      <c r="D28" s="42">
        <v>5</v>
      </c>
      <c r="E28" s="31">
        <v>404</v>
      </c>
      <c r="F28" s="32">
        <v>410</v>
      </c>
      <c r="G28" s="33">
        <v>395</v>
      </c>
      <c r="H28" s="34">
        <f t="shared" si="14"/>
        <v>403</v>
      </c>
      <c r="I28" s="35">
        <f t="shared" si="15"/>
        <v>7.5498344352707498</v>
      </c>
      <c r="J28" s="35">
        <f t="shared" si="16"/>
        <v>1.8734080484542801</v>
      </c>
      <c r="K28" s="36">
        <f t="shared" si="10"/>
        <v>2015</v>
      </c>
      <c r="L28" s="37">
        <f t="shared" si="11"/>
        <v>403</v>
      </c>
      <c r="M28" s="36">
        <f t="shared" si="17"/>
        <v>403</v>
      </c>
      <c r="N28" s="36">
        <f t="shared" si="13"/>
        <v>2015</v>
      </c>
    </row>
    <row r="29" spans="1:24" ht="22.5" customHeight="1">
      <c r="A29" s="30">
        <v>25</v>
      </c>
      <c r="B29" s="61" t="s">
        <v>50</v>
      </c>
      <c r="C29" s="41" t="s">
        <v>18</v>
      </c>
      <c r="D29" s="43">
        <v>8</v>
      </c>
      <c r="E29" s="39">
        <v>480.6</v>
      </c>
      <c r="F29" s="39">
        <v>463.5</v>
      </c>
      <c r="G29" s="39">
        <v>490</v>
      </c>
      <c r="H29" s="40">
        <f t="shared" si="14"/>
        <v>478.0333333333333</v>
      </c>
      <c r="I29" s="39">
        <f t="shared" si="15"/>
        <v>13.435152895792939</v>
      </c>
      <c r="J29" s="39">
        <f t="shared" si="16"/>
        <v>2.8105054520172108</v>
      </c>
      <c r="K29" s="39">
        <f t="shared" si="10"/>
        <v>3824.2666666666664</v>
      </c>
      <c r="L29" s="39">
        <f t="shared" si="11"/>
        <v>478.0333333333333</v>
      </c>
      <c r="M29" s="39">
        <f t="shared" si="17"/>
        <v>478.03</v>
      </c>
      <c r="N29" s="39">
        <f t="shared" si="13"/>
        <v>3824.24</v>
      </c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24" ht="27" customHeight="1">
      <c r="A30" s="30">
        <v>26</v>
      </c>
      <c r="B30" s="60" t="s">
        <v>51</v>
      </c>
      <c r="C30" s="41" t="s">
        <v>18</v>
      </c>
      <c r="D30" s="42">
        <v>5</v>
      </c>
      <c r="E30" s="31">
        <v>435.15</v>
      </c>
      <c r="F30" s="32">
        <v>450</v>
      </c>
      <c r="G30" s="33">
        <v>425</v>
      </c>
      <c r="H30" s="34">
        <f t="shared" si="14"/>
        <v>436.7166666666667</v>
      </c>
      <c r="I30" s="35">
        <f t="shared" si="15"/>
        <v>12.573417726828826</v>
      </c>
      <c r="J30" s="35">
        <f t="shared" si="16"/>
        <v>2.8790789742003948</v>
      </c>
      <c r="K30" s="36">
        <f t="shared" si="10"/>
        <v>2183.5833333333335</v>
      </c>
      <c r="L30" s="37">
        <f t="shared" si="11"/>
        <v>436.7166666666667</v>
      </c>
      <c r="M30" s="36">
        <f t="shared" si="17"/>
        <v>436.72</v>
      </c>
      <c r="N30" s="36">
        <f t="shared" si="13"/>
        <v>2183.6000000000004</v>
      </c>
    </row>
    <row r="31" spans="1:24" ht="21.75" customHeight="1">
      <c r="A31" s="30">
        <v>27</v>
      </c>
      <c r="B31" s="61" t="s">
        <v>52</v>
      </c>
      <c r="C31" s="41" t="s">
        <v>18</v>
      </c>
      <c r="D31" s="42">
        <v>2</v>
      </c>
      <c r="E31" s="39">
        <v>480.6</v>
      </c>
      <c r="F31" s="39">
        <v>463.5</v>
      </c>
      <c r="G31" s="39">
        <v>490</v>
      </c>
      <c r="H31" s="34">
        <f t="shared" si="14"/>
        <v>478.0333333333333</v>
      </c>
      <c r="I31" s="35">
        <f t="shared" si="15"/>
        <v>13.435152895792939</v>
      </c>
      <c r="J31" s="35">
        <f t="shared" si="16"/>
        <v>2.8105054520172108</v>
      </c>
      <c r="K31" s="36">
        <f t="shared" si="10"/>
        <v>956.06666666666661</v>
      </c>
      <c r="L31" s="37">
        <f t="shared" si="11"/>
        <v>478.0333333333333</v>
      </c>
      <c r="M31" s="36">
        <f t="shared" si="17"/>
        <v>478.03</v>
      </c>
      <c r="N31" s="36">
        <f>M31*D31</f>
        <v>956.06</v>
      </c>
    </row>
    <row r="32" spans="1:24" ht="22.5" customHeight="1">
      <c r="A32" s="30">
        <v>28</v>
      </c>
      <c r="B32" s="61" t="s">
        <v>53</v>
      </c>
      <c r="C32" s="41" t="s">
        <v>18</v>
      </c>
      <c r="D32" s="42">
        <v>2</v>
      </c>
      <c r="E32" s="39">
        <v>480.6</v>
      </c>
      <c r="F32" s="39">
        <v>463.5</v>
      </c>
      <c r="G32" s="39">
        <v>490</v>
      </c>
      <c r="H32" s="34">
        <f t="shared" si="14"/>
        <v>478.0333333333333</v>
      </c>
      <c r="I32" s="35">
        <f t="shared" si="15"/>
        <v>13.435152895792939</v>
      </c>
      <c r="J32" s="35">
        <f t="shared" si="16"/>
        <v>2.8105054520172108</v>
      </c>
      <c r="K32" s="36">
        <f t="shared" si="10"/>
        <v>956.06666666666661</v>
      </c>
      <c r="L32" s="37">
        <f t="shared" si="11"/>
        <v>478.0333333333333</v>
      </c>
      <c r="M32" s="36">
        <f t="shared" si="17"/>
        <v>478.03</v>
      </c>
      <c r="N32" s="36">
        <f t="shared" si="13"/>
        <v>956.06</v>
      </c>
    </row>
    <row r="33" spans="1:14" ht="23.25" customHeight="1">
      <c r="A33" s="30">
        <v>29</v>
      </c>
      <c r="B33" s="62" t="s">
        <v>54</v>
      </c>
      <c r="C33" s="41" t="s">
        <v>18</v>
      </c>
      <c r="D33" s="42">
        <v>12</v>
      </c>
      <c r="E33" s="39">
        <v>632</v>
      </c>
      <c r="F33" s="39">
        <v>753</v>
      </c>
      <c r="G33" s="39">
        <v>695</v>
      </c>
      <c r="H33" s="34">
        <f t="shared" si="14"/>
        <v>693.33333333333337</v>
      </c>
      <c r="I33" s="35">
        <f t="shared" si="15"/>
        <v>60.517215181577328</v>
      </c>
      <c r="J33" s="35">
        <f t="shared" si="16"/>
        <v>8.728444497342883</v>
      </c>
      <c r="K33" s="36">
        <f t="shared" si="10"/>
        <v>8320</v>
      </c>
      <c r="L33" s="37">
        <f t="shared" si="11"/>
        <v>693.33333333333337</v>
      </c>
      <c r="M33" s="36">
        <f t="shared" si="17"/>
        <v>693.33</v>
      </c>
      <c r="N33" s="36">
        <f t="shared" si="13"/>
        <v>8319.9600000000009</v>
      </c>
    </row>
    <row r="34" spans="1:14" ht="23.25" customHeight="1">
      <c r="A34" s="30">
        <v>30</v>
      </c>
      <c r="B34" s="63" t="s">
        <v>55</v>
      </c>
      <c r="C34" s="41" t="s">
        <v>18</v>
      </c>
      <c r="D34" s="42">
        <v>5</v>
      </c>
      <c r="E34" s="39">
        <v>162</v>
      </c>
      <c r="F34" s="39">
        <v>207</v>
      </c>
      <c r="G34" s="39">
        <v>180</v>
      </c>
      <c r="H34" s="34">
        <f t="shared" si="14"/>
        <v>183</v>
      </c>
      <c r="I34" s="35">
        <f t="shared" si="15"/>
        <v>22.649503305812249</v>
      </c>
      <c r="J34" s="35">
        <f t="shared" si="16"/>
        <v>12.376777762738934</v>
      </c>
      <c r="K34" s="36">
        <f t="shared" si="10"/>
        <v>915</v>
      </c>
      <c r="L34" s="37">
        <f t="shared" si="11"/>
        <v>183</v>
      </c>
      <c r="M34" s="36">
        <f t="shared" si="17"/>
        <v>183</v>
      </c>
      <c r="N34" s="36">
        <f t="shared" si="13"/>
        <v>915</v>
      </c>
    </row>
    <row r="35" spans="1:14" ht="23.25" customHeight="1">
      <c r="A35" s="30">
        <v>31</v>
      </c>
      <c r="B35" s="63" t="s">
        <v>56</v>
      </c>
      <c r="C35" s="41" t="s">
        <v>18</v>
      </c>
      <c r="D35" s="42">
        <v>24</v>
      </c>
      <c r="E35" s="39">
        <v>104</v>
      </c>
      <c r="F35" s="39">
        <v>112</v>
      </c>
      <c r="G35" s="39">
        <v>106</v>
      </c>
      <c r="H35" s="34">
        <f t="shared" si="14"/>
        <v>107.33333333333333</v>
      </c>
      <c r="I35" s="35">
        <f t="shared" si="15"/>
        <v>4.1633319989322652</v>
      </c>
      <c r="J35" s="35">
        <f t="shared" si="16"/>
        <v>3.8788807443468314</v>
      </c>
      <c r="K35" s="36">
        <f t="shared" si="10"/>
        <v>2576</v>
      </c>
      <c r="L35" s="37">
        <f t="shared" si="11"/>
        <v>107.33333333333333</v>
      </c>
      <c r="M35" s="36">
        <f t="shared" si="17"/>
        <v>107.33</v>
      </c>
      <c r="N35" s="36">
        <f t="shared" si="13"/>
        <v>2575.92</v>
      </c>
    </row>
    <row r="36" spans="1:14" ht="23.25" customHeight="1">
      <c r="A36" s="30">
        <v>32</v>
      </c>
      <c r="B36" s="63" t="s">
        <v>57</v>
      </c>
      <c r="C36" s="41" t="s">
        <v>18</v>
      </c>
      <c r="D36" s="42">
        <v>31</v>
      </c>
      <c r="E36" s="39">
        <v>58</v>
      </c>
      <c r="F36" s="39">
        <v>69</v>
      </c>
      <c r="G36" s="39">
        <v>65</v>
      </c>
      <c r="H36" s="34">
        <f t="shared" si="14"/>
        <v>64</v>
      </c>
      <c r="I36" s="35">
        <f t="shared" si="15"/>
        <v>5.5677643628300215</v>
      </c>
      <c r="J36" s="35">
        <f t="shared" si="16"/>
        <v>8.699631816921908</v>
      </c>
      <c r="K36" s="36">
        <f t="shared" si="10"/>
        <v>1984</v>
      </c>
      <c r="L36" s="37">
        <f t="shared" si="11"/>
        <v>64</v>
      </c>
      <c r="M36" s="36">
        <f t="shared" si="17"/>
        <v>64</v>
      </c>
      <c r="N36" s="36">
        <f t="shared" si="13"/>
        <v>1984</v>
      </c>
    </row>
    <row r="37" spans="1:14" ht="23.25" customHeight="1">
      <c r="A37" s="30">
        <v>33</v>
      </c>
      <c r="B37" s="64" t="s">
        <v>58</v>
      </c>
      <c r="C37" s="41" t="s">
        <v>18</v>
      </c>
      <c r="D37" s="42">
        <v>7</v>
      </c>
      <c r="E37" s="39">
        <v>132</v>
      </c>
      <c r="F37" s="39">
        <v>100</v>
      </c>
      <c r="G37" s="39">
        <v>109</v>
      </c>
      <c r="H37" s="34">
        <f t="shared" si="14"/>
        <v>113.66666666666667</v>
      </c>
      <c r="I37" s="35">
        <f t="shared" si="15"/>
        <v>16.502525059315417</v>
      </c>
      <c r="J37" s="35">
        <f t="shared" si="16"/>
        <v>14.518350492066348</v>
      </c>
      <c r="K37" s="36">
        <f t="shared" si="10"/>
        <v>795.66666666666674</v>
      </c>
      <c r="L37" s="37">
        <f t="shared" si="11"/>
        <v>113.66666666666667</v>
      </c>
      <c r="M37" s="36">
        <f t="shared" si="17"/>
        <v>113.67</v>
      </c>
      <c r="N37" s="36">
        <f t="shared" si="13"/>
        <v>795.69</v>
      </c>
    </row>
    <row r="38" spans="1:14" ht="36" customHeight="1">
      <c r="A38" s="30">
        <v>34</v>
      </c>
      <c r="B38" s="63" t="s">
        <v>59</v>
      </c>
      <c r="C38" s="41" t="s">
        <v>18</v>
      </c>
      <c r="D38" s="42">
        <v>24</v>
      </c>
      <c r="E38" s="39">
        <v>21</v>
      </c>
      <c r="F38" s="39">
        <v>23</v>
      </c>
      <c r="G38" s="39">
        <v>25</v>
      </c>
      <c r="H38" s="34">
        <f t="shared" si="14"/>
        <v>23</v>
      </c>
      <c r="I38" s="35">
        <f t="shared" si="15"/>
        <v>2</v>
      </c>
      <c r="J38" s="35">
        <f t="shared" si="16"/>
        <v>8.695652173913043</v>
      </c>
      <c r="K38" s="36">
        <f t="shared" si="10"/>
        <v>552</v>
      </c>
      <c r="L38" s="37">
        <f t="shared" si="11"/>
        <v>23</v>
      </c>
      <c r="M38" s="36">
        <f t="shared" si="17"/>
        <v>23</v>
      </c>
      <c r="N38" s="36">
        <f t="shared" si="13"/>
        <v>552</v>
      </c>
    </row>
    <row r="39" spans="1:14" ht="30" customHeight="1">
      <c r="A39" s="30">
        <v>35</v>
      </c>
      <c r="B39" s="64" t="s">
        <v>74</v>
      </c>
      <c r="C39" s="41" t="s">
        <v>73</v>
      </c>
      <c r="D39" s="42">
        <v>1</v>
      </c>
      <c r="E39" s="39">
        <v>153</v>
      </c>
      <c r="F39" s="39">
        <v>201</v>
      </c>
      <c r="G39" s="39">
        <v>194</v>
      </c>
      <c r="H39" s="34">
        <f t="shared" si="14"/>
        <v>182.66666666666666</v>
      </c>
      <c r="I39" s="35">
        <f t="shared" si="15"/>
        <v>25.929391302792538</v>
      </c>
      <c r="J39" s="35">
        <f t="shared" si="16"/>
        <v>14.194922246054309</v>
      </c>
      <c r="K39" s="36">
        <f t="shared" si="10"/>
        <v>182.66666666666666</v>
      </c>
      <c r="L39" s="37">
        <f t="shared" si="11"/>
        <v>182.66666666666666</v>
      </c>
      <c r="M39" s="36">
        <f t="shared" si="17"/>
        <v>182.67</v>
      </c>
      <c r="N39" s="36">
        <f t="shared" si="13"/>
        <v>182.67</v>
      </c>
    </row>
    <row r="40" spans="1:14" ht="23.25" customHeight="1">
      <c r="A40" s="30">
        <v>36</v>
      </c>
      <c r="B40" s="63" t="s">
        <v>60</v>
      </c>
      <c r="C40" s="41" t="s">
        <v>18</v>
      </c>
      <c r="D40" s="42">
        <v>24</v>
      </c>
      <c r="E40" s="39">
        <v>11.6</v>
      </c>
      <c r="F40" s="39">
        <v>12</v>
      </c>
      <c r="G40" s="39">
        <v>9</v>
      </c>
      <c r="H40" s="34">
        <f t="shared" si="14"/>
        <v>10.866666666666667</v>
      </c>
      <c r="I40" s="35">
        <f t="shared" si="15"/>
        <v>1.6289055630494154</v>
      </c>
      <c r="J40" s="35">
        <f t="shared" si="16"/>
        <v>14.989928494319773</v>
      </c>
      <c r="K40" s="36">
        <f t="shared" si="10"/>
        <v>260.8</v>
      </c>
      <c r="L40" s="37">
        <f t="shared" si="11"/>
        <v>10.866666666666667</v>
      </c>
      <c r="M40" s="36">
        <f t="shared" si="17"/>
        <v>10.87</v>
      </c>
      <c r="N40" s="36">
        <f t="shared" si="13"/>
        <v>260.88</v>
      </c>
    </row>
    <row r="41" spans="1:14" ht="33" customHeight="1">
      <c r="A41" s="30">
        <v>37</v>
      </c>
      <c r="B41" s="63" t="s">
        <v>61</v>
      </c>
      <c r="C41" s="41" t="s">
        <v>18</v>
      </c>
      <c r="D41" s="42">
        <v>55</v>
      </c>
      <c r="E41" s="39">
        <v>244</v>
      </c>
      <c r="F41" s="39">
        <v>192</v>
      </c>
      <c r="G41" s="39">
        <v>215</v>
      </c>
      <c r="H41" s="34">
        <f t="shared" si="14"/>
        <v>217</v>
      </c>
      <c r="I41" s="35">
        <f t="shared" si="15"/>
        <v>26.057628441590765</v>
      </c>
      <c r="J41" s="35">
        <f t="shared" si="16"/>
        <v>12.008123705802195</v>
      </c>
      <c r="K41" s="36">
        <f t="shared" si="10"/>
        <v>11935</v>
      </c>
      <c r="L41" s="37">
        <f t="shared" si="11"/>
        <v>217</v>
      </c>
      <c r="M41" s="36">
        <f t="shared" si="17"/>
        <v>217</v>
      </c>
      <c r="N41" s="36">
        <f t="shared" si="13"/>
        <v>11935</v>
      </c>
    </row>
    <row r="42" spans="1:14" ht="33" customHeight="1">
      <c r="A42" s="30">
        <v>38</v>
      </c>
      <c r="B42" s="65" t="s">
        <v>62</v>
      </c>
      <c r="C42" s="41" t="s">
        <v>18</v>
      </c>
      <c r="D42" s="42">
        <v>12</v>
      </c>
      <c r="E42" s="39">
        <v>1915</v>
      </c>
      <c r="F42" s="39">
        <v>1850</v>
      </c>
      <c r="G42" s="39">
        <v>1868</v>
      </c>
      <c r="H42" s="34">
        <f t="shared" si="14"/>
        <v>1877.6666666666667</v>
      </c>
      <c r="I42" s="35">
        <f t="shared" si="15"/>
        <v>33.560889936551639</v>
      </c>
      <c r="J42" s="35">
        <f t="shared" si="16"/>
        <v>1.787372089644149</v>
      </c>
      <c r="K42" s="36">
        <f t="shared" si="10"/>
        <v>22532</v>
      </c>
      <c r="L42" s="37">
        <f t="shared" si="11"/>
        <v>1877.6666666666667</v>
      </c>
      <c r="M42" s="36">
        <f t="shared" si="17"/>
        <v>1877.67</v>
      </c>
      <c r="N42" s="36">
        <f t="shared" si="13"/>
        <v>22532.04</v>
      </c>
    </row>
    <row r="43" spans="1:14" ht="33" customHeight="1">
      <c r="A43" s="30">
        <v>39</v>
      </c>
      <c r="B43" s="66" t="s">
        <v>64</v>
      </c>
      <c r="C43" s="41" t="s">
        <v>18</v>
      </c>
      <c r="D43" s="42">
        <v>700</v>
      </c>
      <c r="E43" s="39">
        <v>1.03</v>
      </c>
      <c r="F43" s="39">
        <v>1.36</v>
      </c>
      <c r="G43" s="39">
        <v>1.2</v>
      </c>
      <c r="H43" s="34">
        <f t="shared" si="14"/>
        <v>1.1966666666666665</v>
      </c>
      <c r="I43" s="35">
        <f t="shared" si="15"/>
        <v>0.1650252505931542</v>
      </c>
      <c r="J43" s="35">
        <f t="shared" si="16"/>
        <v>13.790410913076952</v>
      </c>
      <c r="K43" s="36">
        <f t="shared" si="10"/>
        <v>837.66666666666663</v>
      </c>
      <c r="L43" s="37">
        <f t="shared" si="11"/>
        <v>1.1966666666666665</v>
      </c>
      <c r="M43" s="36">
        <f t="shared" si="17"/>
        <v>1.2</v>
      </c>
      <c r="N43" s="36">
        <f t="shared" si="13"/>
        <v>840</v>
      </c>
    </row>
    <row r="44" spans="1:14" ht="33" customHeight="1">
      <c r="A44" s="30">
        <v>40</v>
      </c>
      <c r="B44" s="67" t="s">
        <v>65</v>
      </c>
      <c r="C44" s="41" t="s">
        <v>18</v>
      </c>
      <c r="D44" s="42">
        <v>120</v>
      </c>
      <c r="E44" s="39">
        <v>1</v>
      </c>
      <c r="F44" s="39">
        <v>0.9</v>
      </c>
      <c r="G44" s="39">
        <v>1.1000000000000001</v>
      </c>
      <c r="H44" s="34">
        <f t="shared" si="14"/>
        <v>1</v>
      </c>
      <c r="I44" s="35">
        <f t="shared" si="15"/>
        <v>0.10000000000000003</v>
      </c>
      <c r="J44" s="35">
        <f t="shared" si="16"/>
        <v>10.000000000000004</v>
      </c>
      <c r="K44" s="36">
        <f t="shared" si="10"/>
        <v>120</v>
      </c>
      <c r="L44" s="37">
        <f t="shared" si="11"/>
        <v>1</v>
      </c>
      <c r="M44" s="36">
        <f t="shared" si="17"/>
        <v>1</v>
      </c>
      <c r="N44" s="36">
        <f t="shared" si="13"/>
        <v>120</v>
      </c>
    </row>
    <row r="45" spans="1:14" ht="33" customHeight="1">
      <c r="A45" s="30">
        <v>41</v>
      </c>
      <c r="B45" s="71" t="s">
        <v>66</v>
      </c>
      <c r="C45" s="41" t="s">
        <v>18</v>
      </c>
      <c r="D45" s="42">
        <v>8</v>
      </c>
      <c r="E45" s="39">
        <v>610</v>
      </c>
      <c r="F45" s="39">
        <v>545</v>
      </c>
      <c r="G45" s="39">
        <v>441</v>
      </c>
      <c r="H45" s="34">
        <f t="shared" si="14"/>
        <v>532</v>
      </c>
      <c r="I45" s="35">
        <f t="shared" si="15"/>
        <v>85.246700815926005</v>
      </c>
      <c r="J45" s="35">
        <f t="shared" si="16"/>
        <v>16.023815942843235</v>
      </c>
      <c r="K45" s="36">
        <f t="shared" si="10"/>
        <v>4256</v>
      </c>
      <c r="L45" s="37">
        <f t="shared" si="11"/>
        <v>532</v>
      </c>
      <c r="M45" s="36">
        <f t="shared" si="17"/>
        <v>532</v>
      </c>
      <c r="N45" s="36">
        <f t="shared" si="13"/>
        <v>4256</v>
      </c>
    </row>
    <row r="46" spans="1:14" ht="33" customHeight="1">
      <c r="A46" s="30">
        <v>42</v>
      </c>
      <c r="B46" s="71" t="s">
        <v>67</v>
      </c>
      <c r="C46" s="41" t="s">
        <v>18</v>
      </c>
      <c r="D46" s="42">
        <v>10</v>
      </c>
      <c r="E46" s="39">
        <v>690</v>
      </c>
      <c r="F46" s="39">
        <v>600</v>
      </c>
      <c r="G46" s="39">
        <v>520</v>
      </c>
      <c r="H46" s="34">
        <f t="shared" si="14"/>
        <v>603.33333333333337</v>
      </c>
      <c r="I46" s="35">
        <f t="shared" si="15"/>
        <v>85.049005481153827</v>
      </c>
      <c r="J46" s="35">
        <f t="shared" si="16"/>
        <v>14.096520245495109</v>
      </c>
      <c r="K46" s="36">
        <f t="shared" si="10"/>
        <v>6033.3333333333339</v>
      </c>
      <c r="L46" s="37">
        <f t="shared" si="11"/>
        <v>603.33333333333337</v>
      </c>
      <c r="M46" s="36">
        <f t="shared" si="17"/>
        <v>603.33000000000004</v>
      </c>
      <c r="N46" s="36">
        <f t="shared" si="13"/>
        <v>6033.3</v>
      </c>
    </row>
    <row r="47" spans="1:14" ht="33" customHeight="1">
      <c r="A47" s="30">
        <v>43</v>
      </c>
      <c r="B47" s="68" t="s">
        <v>29</v>
      </c>
      <c r="C47" s="41" t="s">
        <v>18</v>
      </c>
      <c r="D47" s="42">
        <v>30</v>
      </c>
      <c r="E47" s="39">
        <v>2.2000000000000002</v>
      </c>
      <c r="F47" s="39">
        <v>2.7</v>
      </c>
      <c r="G47" s="39">
        <v>2.9</v>
      </c>
      <c r="H47" s="34">
        <f t="shared" si="14"/>
        <v>2.6</v>
      </c>
      <c r="I47" s="35">
        <f t="shared" si="15"/>
        <v>0.36055512754639885</v>
      </c>
      <c r="J47" s="35">
        <f t="shared" si="16"/>
        <v>13.867504905630723</v>
      </c>
      <c r="K47" s="36">
        <f t="shared" si="10"/>
        <v>78</v>
      </c>
      <c r="L47" s="37">
        <f t="shared" si="11"/>
        <v>2.6</v>
      </c>
      <c r="M47" s="36">
        <f t="shared" si="17"/>
        <v>2.6</v>
      </c>
      <c r="N47" s="36">
        <f t="shared" si="13"/>
        <v>78</v>
      </c>
    </row>
    <row r="48" spans="1:14" ht="33" customHeight="1">
      <c r="A48" s="30">
        <v>44</v>
      </c>
      <c r="B48" s="69" t="s">
        <v>70</v>
      </c>
      <c r="C48" s="41" t="s">
        <v>18</v>
      </c>
      <c r="D48" s="42">
        <v>15</v>
      </c>
      <c r="E48" s="39">
        <v>21</v>
      </c>
      <c r="F48" s="39">
        <v>22</v>
      </c>
      <c r="G48" s="39">
        <v>24</v>
      </c>
      <c r="H48" s="34">
        <f t="shared" si="14"/>
        <v>22.333333333333332</v>
      </c>
      <c r="I48" s="35">
        <f t="shared" si="15"/>
        <v>1.5275252316519465</v>
      </c>
      <c r="J48" s="35">
        <f t="shared" si="16"/>
        <v>6.8396652163519995</v>
      </c>
      <c r="K48" s="36">
        <f t="shared" si="10"/>
        <v>335</v>
      </c>
      <c r="L48" s="37">
        <f t="shared" si="11"/>
        <v>22.333333333333332</v>
      </c>
      <c r="M48" s="36">
        <f t="shared" si="17"/>
        <v>22.33</v>
      </c>
      <c r="N48" s="36">
        <f t="shared" si="13"/>
        <v>334.95</v>
      </c>
    </row>
    <row r="49" spans="1:14" ht="33" customHeight="1">
      <c r="A49" s="30">
        <v>45</v>
      </c>
      <c r="B49" s="69" t="s">
        <v>71</v>
      </c>
      <c r="C49" s="41" t="s">
        <v>18</v>
      </c>
      <c r="D49" s="42">
        <v>14</v>
      </c>
      <c r="E49" s="39">
        <v>65</v>
      </c>
      <c r="F49" s="39">
        <v>46</v>
      </c>
      <c r="G49" s="39">
        <v>55</v>
      </c>
      <c r="H49" s="34">
        <f t="shared" si="14"/>
        <v>55.333333333333336</v>
      </c>
      <c r="I49" s="35">
        <f t="shared" si="15"/>
        <v>9.5043849529221678</v>
      </c>
      <c r="J49" s="35">
        <f t="shared" si="16"/>
        <v>17.176599312509939</v>
      </c>
      <c r="K49" s="36">
        <f t="shared" si="10"/>
        <v>774.66666666666674</v>
      </c>
      <c r="L49" s="37">
        <f t="shared" si="11"/>
        <v>55.333333333333336</v>
      </c>
      <c r="M49" s="36">
        <f t="shared" si="17"/>
        <v>55.33</v>
      </c>
      <c r="N49" s="36">
        <f t="shared" si="13"/>
        <v>774.62</v>
      </c>
    </row>
    <row r="50" spans="1:14" ht="33" customHeight="1">
      <c r="A50" s="30">
        <v>46</v>
      </c>
      <c r="B50" s="69" t="s">
        <v>72</v>
      </c>
      <c r="C50" s="41" t="s">
        <v>18</v>
      </c>
      <c r="D50" s="42">
        <v>18</v>
      </c>
      <c r="E50" s="39">
        <v>55</v>
      </c>
      <c r="F50" s="39">
        <v>33</v>
      </c>
      <c r="G50" s="39">
        <v>47</v>
      </c>
      <c r="H50" s="34">
        <f t="shared" si="14"/>
        <v>45</v>
      </c>
      <c r="I50" s="35">
        <f t="shared" si="15"/>
        <v>11.135528725660043</v>
      </c>
      <c r="J50" s="35">
        <f t="shared" si="16"/>
        <v>24.74561939035565</v>
      </c>
      <c r="K50" s="36">
        <f t="shared" si="10"/>
        <v>810</v>
      </c>
      <c r="L50" s="37">
        <f t="shared" si="11"/>
        <v>45</v>
      </c>
      <c r="M50" s="36">
        <f t="shared" si="17"/>
        <v>45</v>
      </c>
      <c r="N50" s="36">
        <f t="shared" si="13"/>
        <v>810</v>
      </c>
    </row>
    <row r="51" spans="1:14" ht="33" customHeight="1">
      <c r="A51" s="30">
        <v>47</v>
      </c>
      <c r="B51" s="70" t="s">
        <v>68</v>
      </c>
      <c r="C51" s="41" t="s">
        <v>69</v>
      </c>
      <c r="D51" s="42">
        <v>1</v>
      </c>
      <c r="E51" s="39">
        <v>199</v>
      </c>
      <c r="F51" s="39">
        <v>173</v>
      </c>
      <c r="G51" s="39">
        <v>186</v>
      </c>
      <c r="H51" s="34">
        <f t="shared" si="14"/>
        <v>186</v>
      </c>
      <c r="I51" s="35">
        <f t="shared" si="15"/>
        <v>13</v>
      </c>
      <c r="J51" s="35">
        <f t="shared" si="16"/>
        <v>6.9892473118279561</v>
      </c>
      <c r="K51" s="36">
        <f t="shared" si="10"/>
        <v>186</v>
      </c>
      <c r="L51" s="37">
        <f t="shared" si="11"/>
        <v>186</v>
      </c>
      <c r="M51" s="36">
        <f t="shared" si="17"/>
        <v>186</v>
      </c>
      <c r="N51" s="36">
        <f t="shared" si="13"/>
        <v>186</v>
      </c>
    </row>
    <row r="52" spans="1:14" ht="28.5" customHeight="1">
      <c r="A52" s="30">
        <v>48</v>
      </c>
      <c r="B52" s="60" t="s">
        <v>47</v>
      </c>
      <c r="C52" s="41" t="s">
        <v>18</v>
      </c>
      <c r="D52" s="41">
        <v>6</v>
      </c>
      <c r="E52" s="15">
        <v>20</v>
      </c>
      <c r="F52" s="28">
        <v>30</v>
      </c>
      <c r="G52" s="29">
        <v>25</v>
      </c>
      <c r="H52" s="18">
        <f t="shared" si="14"/>
        <v>25</v>
      </c>
      <c r="I52" s="19">
        <f t="shared" si="15"/>
        <v>5</v>
      </c>
      <c r="J52" s="19">
        <f t="shared" si="16"/>
        <v>20</v>
      </c>
      <c r="K52" s="20">
        <f t="shared" si="10"/>
        <v>150</v>
      </c>
      <c r="L52" s="21">
        <f t="shared" si="11"/>
        <v>25</v>
      </c>
      <c r="M52" s="20">
        <f t="shared" si="17"/>
        <v>25</v>
      </c>
      <c r="N52" s="20">
        <f t="shared" si="13"/>
        <v>150</v>
      </c>
    </row>
    <row r="53" spans="1:14" ht="19.5" customHeight="1">
      <c r="A53" s="16" t="s">
        <v>8</v>
      </c>
      <c r="B53" s="23"/>
      <c r="C53" s="23"/>
      <c r="D53" s="23"/>
      <c r="E53" s="23"/>
      <c r="F53" s="23"/>
      <c r="G53" s="23"/>
      <c r="H53" s="24"/>
      <c r="I53" s="25"/>
      <c r="J53" s="25"/>
      <c r="K53" s="26"/>
      <c r="L53" s="27"/>
      <c r="M53" s="27"/>
      <c r="N53" s="26">
        <f>SUM(N5:N52)</f>
        <v>158873.33000000002</v>
      </c>
    </row>
    <row r="54" spans="1:14" ht="12.75" customHeight="1">
      <c r="A54" s="44" t="s">
        <v>7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4">
      <c r="A55" s="1" t="s">
        <v>13</v>
      </c>
    </row>
    <row r="59" spans="1:14">
      <c r="B59" s="1" t="s">
        <v>22</v>
      </c>
      <c r="M59" s="7"/>
    </row>
    <row r="60" spans="1:14" ht="15">
      <c r="C60" s="45" t="s">
        <v>17</v>
      </c>
      <c r="D60" s="45"/>
      <c r="E60" s="45"/>
      <c r="G60" s="17"/>
      <c r="H60"/>
      <c r="I60"/>
    </row>
  </sheetData>
  <mergeCells count="10">
    <mergeCell ref="A54:N54"/>
    <mergeCell ref="C60:E60"/>
    <mergeCell ref="D3:D4"/>
    <mergeCell ref="A2:K2"/>
    <mergeCell ref="E3:G3"/>
    <mergeCell ref="H3:J3"/>
    <mergeCell ref="K3:N3"/>
    <mergeCell ref="M1:N2"/>
    <mergeCell ref="B3:B4"/>
    <mergeCell ref="C3:C4"/>
  </mergeCells>
  <pageMargins left="0.25" right="0.25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Стройматериалы</vt:lpstr>
      <vt:lpstr>Стройматериалы!Область_печати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2024-03-18T08:23:33Z</cp:lastPrinted>
  <dcterms:created xsi:type="dcterms:W3CDTF">2014-01-15T18:15:09Z</dcterms:created>
  <dcterms:modified xsi:type="dcterms:W3CDTF">2026-09-03T05:50:10Z</dcterms:modified>
</cp:coreProperties>
</file>