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O6" i="1" l="1"/>
  <c r="M6" i="1"/>
  <c r="L6" i="1"/>
  <c r="K6" i="1"/>
  <c r="I6" i="1"/>
  <c r="J6" i="1" l="1"/>
  <c r="N6" i="1" l="1"/>
  <c r="C3" i="1" l="1"/>
</calcChain>
</file>

<file path=xl/sharedStrings.xml><?xml version="1.0" encoding="utf-8"?>
<sst xmlns="http://schemas.openxmlformats.org/spreadsheetml/2006/main" count="26" uniqueCount="23">
  <si>
    <t>Стартовая цена контракта</t>
  </si>
  <si>
    <t>№ п/п</t>
  </si>
  <si>
    <t>Наименование товара, работ, услуг</t>
  </si>
  <si>
    <t>Объем</t>
  </si>
  <si>
    <t>Источник №1</t>
  </si>
  <si>
    <t>Источник №2</t>
  </si>
  <si>
    <t>Источник №3</t>
  </si>
  <si>
    <t>Средн. арифм.</t>
  </si>
  <si>
    <t>Ед.изм.</t>
  </si>
  <si>
    <t>Кол-во</t>
  </si>
  <si>
    <t>Цена за ед.изм.</t>
  </si>
  <si>
    <t>А.С. Хрусталева</t>
  </si>
  <si>
    <t xml:space="preserve">Расчет произвел ГГТИ ОПЗД КС </t>
  </si>
  <si>
    <t xml:space="preserve">усл </t>
  </si>
  <si>
    <t>Расчет стартовой цены на транспортно-экспедиционные услуги для нужд Приокского тылового таможенного поста (анализ рынка)</t>
  </si>
  <si>
    <t>Округле-ние</t>
  </si>
  <si>
    <t>Кол-во знач.</t>
  </si>
  <si>
    <t>Сред.квадр.откл. σ=</t>
  </si>
  <si>
    <t>Коэфф вариации V=</t>
  </si>
  <si>
    <t>Совокупность значений</t>
  </si>
  <si>
    <t>Рыночная стоимость</t>
  </si>
  <si>
    <t>Источник №4</t>
  </si>
  <si>
    <t>Транспортно-экспедиционные услуги для нужд Приокского тылового таможенного поста. (г. Новосибирск)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</si>
</sst>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64" fontId="1" fillId="3" borderId="3" xfId="0" applyNumberFormat="1" applyFont="1" applyFill="1" applyBorder="1" applyAlignment="1">
      <alignment horizontal="center" vertical="center" wrapText="1"/>
    </xf>
    <xf numFmtId="164" fontId="1" fillId="4" borderId="3" xfId="0" applyNumberFormat="1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 wrapText="1"/>
    </xf>
    <xf numFmtId="0" fontId="5" fillId="0" borderId="0" xfId="0" applyFont="1"/>
    <xf numFmtId="0" fontId="3" fillId="5" borderId="2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top" wrapText="1"/>
    </xf>
    <xf numFmtId="0" fontId="6" fillId="0" borderId="0" xfId="0" applyFont="1" applyAlignment="1">
      <alignment horizontal="center" vertical="top" wrapText="1"/>
    </xf>
    <xf numFmtId="0" fontId="5" fillId="0" borderId="0" xfId="0" applyFont="1" applyAlignment="1">
      <alignment horizontal="right"/>
    </xf>
    <xf numFmtId="164" fontId="1" fillId="5" borderId="3" xfId="0" applyNumberFormat="1" applyFont="1" applyFill="1" applyBorder="1" applyAlignment="1">
      <alignment horizontal="center" vertical="center" wrapText="1"/>
    </xf>
    <xf numFmtId="164" fontId="3" fillId="5" borderId="3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64" fontId="1" fillId="0" borderId="0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top" wrapText="1"/>
    </xf>
    <xf numFmtId="0" fontId="0" fillId="0" borderId="3" xfId="0" applyBorder="1"/>
    <xf numFmtId="0" fontId="1" fillId="0" borderId="0" xfId="0" applyFont="1" applyAlignment="1"/>
    <xf numFmtId="0" fontId="5" fillId="0" borderId="0" xfId="0" applyFont="1" applyAlignment="1">
      <alignment horizontal="right" vertical="center"/>
    </xf>
    <xf numFmtId="164" fontId="1" fillId="0" borderId="0" xfId="0" applyNumberFormat="1" applyFont="1" applyBorder="1" applyAlignment="1">
      <alignment horizontal="center" vertical="center" wrapText="1"/>
    </xf>
    <xf numFmtId="164" fontId="1" fillId="4" borderId="3" xfId="0" applyNumberFormat="1" applyFont="1" applyFill="1" applyBorder="1" applyAlignment="1">
      <alignment horizontal="center" vertical="center" wrapText="1"/>
    </xf>
    <xf numFmtId="164" fontId="1" fillId="4" borderId="3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"/>
  <sheetViews>
    <sheetView tabSelected="1" workbookViewId="0">
      <selection sqref="A1:O11"/>
    </sheetView>
  </sheetViews>
  <sheetFormatPr defaultRowHeight="15" x14ac:dyDescent="0.25"/>
  <cols>
    <col min="1" max="1" width="4.5703125" customWidth="1"/>
    <col min="2" max="2" width="37.140625" customWidth="1"/>
    <col min="3" max="3" width="6.85546875" customWidth="1"/>
    <col min="4" max="4" width="7" customWidth="1"/>
    <col min="5" max="5" width="13" customWidth="1"/>
    <col min="6" max="6" width="12.140625" customWidth="1"/>
    <col min="7" max="8" width="13.5703125" customWidth="1"/>
    <col min="9" max="9" width="15.140625" customWidth="1"/>
    <col min="10" max="10" width="12.42578125" customWidth="1"/>
    <col min="12" max="12" width="12.7109375" customWidth="1"/>
    <col min="13" max="13" width="13.140625" bestFit="1" customWidth="1"/>
    <col min="14" max="14" width="17" customWidth="1"/>
    <col min="15" max="15" width="17.140625" customWidth="1"/>
  </cols>
  <sheetData>
    <row r="1" spans="1:15" ht="15" customHeight="1" x14ac:dyDescent="0.25">
      <c r="I1" s="10"/>
      <c r="J1" s="10"/>
      <c r="K1" s="37" t="s">
        <v>14</v>
      </c>
      <c r="L1" s="37"/>
      <c r="M1" s="37"/>
      <c r="N1" s="37"/>
      <c r="O1" s="37"/>
    </row>
    <row r="2" spans="1:15" ht="27.75" customHeight="1" x14ac:dyDescent="0.25">
      <c r="I2" s="21"/>
      <c r="J2" s="21"/>
      <c r="K2" s="38"/>
      <c r="L2" s="38"/>
      <c r="M2" s="38"/>
      <c r="N2" s="38"/>
      <c r="O2" s="38"/>
    </row>
    <row r="3" spans="1:15" ht="27" customHeight="1" x14ac:dyDescent="0.25">
      <c r="A3" s="28" t="s">
        <v>0</v>
      </c>
      <c r="B3" s="29"/>
      <c r="C3" s="30">
        <f>SUM(O6)</f>
        <v>87398.02</v>
      </c>
      <c r="D3" s="31"/>
      <c r="E3" s="2"/>
      <c r="F3" s="2"/>
      <c r="G3" s="2"/>
      <c r="H3" s="2"/>
      <c r="I3" s="2"/>
      <c r="J3" s="2"/>
      <c r="K3" s="22"/>
      <c r="L3" s="22"/>
      <c r="M3" s="22"/>
      <c r="N3" s="22"/>
      <c r="O3" s="22"/>
    </row>
    <row r="4" spans="1:15" ht="31.5" x14ac:dyDescent="0.25">
      <c r="A4" s="32" t="s">
        <v>1</v>
      </c>
      <c r="B4" s="32" t="s">
        <v>2</v>
      </c>
      <c r="C4" s="35" t="s">
        <v>3</v>
      </c>
      <c r="D4" s="36"/>
      <c r="E4" s="3" t="s">
        <v>4</v>
      </c>
      <c r="F4" s="3" t="s">
        <v>5</v>
      </c>
      <c r="G4" s="3" t="s">
        <v>6</v>
      </c>
      <c r="H4" s="26" t="s">
        <v>21</v>
      </c>
      <c r="I4" s="27" t="s">
        <v>7</v>
      </c>
      <c r="J4" s="27" t="s">
        <v>15</v>
      </c>
      <c r="K4" s="39" t="s">
        <v>16</v>
      </c>
      <c r="L4" s="39" t="s">
        <v>17</v>
      </c>
      <c r="M4" s="39" t="s">
        <v>18</v>
      </c>
      <c r="N4" s="39" t="s">
        <v>19</v>
      </c>
      <c r="O4" s="27" t="s">
        <v>20</v>
      </c>
    </row>
    <row r="5" spans="1:15" ht="31.5" x14ac:dyDescent="0.25">
      <c r="A5" s="33"/>
      <c r="B5" s="34"/>
      <c r="C5" s="4" t="s">
        <v>8</v>
      </c>
      <c r="D5" s="4" t="s">
        <v>9</v>
      </c>
      <c r="E5" s="3" t="s">
        <v>10</v>
      </c>
      <c r="F5" s="3" t="s">
        <v>10</v>
      </c>
      <c r="G5" s="3" t="s">
        <v>10</v>
      </c>
      <c r="H5" s="26" t="s">
        <v>10</v>
      </c>
      <c r="I5" s="27"/>
      <c r="J5" s="27"/>
      <c r="K5" s="39"/>
      <c r="L5" s="39"/>
      <c r="M5" s="39"/>
      <c r="N5" s="39"/>
      <c r="O5" s="27"/>
    </row>
    <row r="6" spans="1:15" ht="54" customHeight="1" x14ac:dyDescent="0.25">
      <c r="A6" s="1">
        <v>1</v>
      </c>
      <c r="B6" s="9" t="s">
        <v>22</v>
      </c>
      <c r="C6" s="8" t="s">
        <v>13</v>
      </c>
      <c r="D6" s="5">
        <v>1</v>
      </c>
      <c r="E6" s="12">
        <v>73754</v>
      </c>
      <c r="F6" s="13">
        <v>84050</v>
      </c>
      <c r="G6" s="13">
        <v>110905</v>
      </c>
      <c r="H6" s="13">
        <v>80883.070000000007</v>
      </c>
      <c r="I6" s="6">
        <f>AVERAGE(E6:H6)</f>
        <v>87398.017500000002</v>
      </c>
      <c r="J6" s="6">
        <f>ROUND(I6,2)</f>
        <v>87398.02</v>
      </c>
      <c r="K6" s="14">
        <f>COUNT(E6:H6)</f>
        <v>4</v>
      </c>
      <c r="L6" s="15">
        <f>_xlfn.STDEV.S(E6:H6)</f>
        <v>16252.089116004698</v>
      </c>
      <c r="M6" s="16">
        <f>L6/I6*100</f>
        <v>18.595489441170329</v>
      </c>
      <c r="N6" s="16" t="str">
        <f>IF(M6&lt;33,"ОДНОРОДНЫЕ","НЕОДНОРОДНЫЕ")</f>
        <v>ОДНОРОДНЫЕ</v>
      </c>
      <c r="O6" s="6">
        <f>D6*J6</f>
        <v>87398.02</v>
      </c>
    </row>
    <row r="7" spans="1:15" ht="17.25" customHeight="1" x14ac:dyDescent="0.25">
      <c r="E7" s="17"/>
      <c r="F7" s="18"/>
      <c r="G7" s="18"/>
      <c r="H7" s="18"/>
      <c r="I7" s="25"/>
      <c r="J7" s="25"/>
      <c r="K7" s="19"/>
      <c r="L7" s="20"/>
      <c r="M7" s="19"/>
      <c r="N7" s="19"/>
      <c r="O7" s="17"/>
    </row>
    <row r="8" spans="1:15" ht="18.75" x14ac:dyDescent="0.3">
      <c r="B8" s="7" t="s">
        <v>12</v>
      </c>
      <c r="G8" s="11"/>
      <c r="H8" s="11"/>
      <c r="O8" s="11" t="s">
        <v>11</v>
      </c>
    </row>
    <row r="9" spans="1:15" ht="15.75" x14ac:dyDescent="0.25">
      <c r="I9" s="23"/>
      <c r="J9" s="23"/>
    </row>
    <row r="13" spans="1:15" ht="18.75" x14ac:dyDescent="0.25">
      <c r="I13" s="24"/>
    </row>
    <row r="14" spans="1:15" ht="18.75" x14ac:dyDescent="0.3">
      <c r="I14" s="11"/>
    </row>
  </sheetData>
  <mergeCells count="13">
    <mergeCell ref="J4:J5"/>
    <mergeCell ref="K4:K5"/>
    <mergeCell ref="L4:L5"/>
    <mergeCell ref="M4:M5"/>
    <mergeCell ref="N4:N5"/>
    <mergeCell ref="O4:O5"/>
    <mergeCell ref="K1:O2"/>
    <mergeCell ref="I4:I5"/>
    <mergeCell ref="A3:B3"/>
    <mergeCell ref="C3:D3"/>
    <mergeCell ref="A4:A5"/>
    <mergeCell ref="B4:B5"/>
    <mergeCell ref="C4:D4"/>
  </mergeCells>
  <conditionalFormatting sqref="N6:N7">
    <cfRule type="containsText" dxfId="5" priority="4" operator="containsText" text="НЕ">
      <formula>NOT(ISERROR(SEARCH("НЕ",N6)))</formula>
    </cfRule>
    <cfRule type="containsText" dxfId="4" priority="5" operator="containsText" text="ОДНОРОДНЫЕ">
      <formula>NOT(ISERROR(SEARCH("ОДНОРОДНЫЕ",N6)))</formula>
    </cfRule>
    <cfRule type="containsText" dxfId="3" priority="6" operator="containsText" text="НЕОДНОРОДНЫЕ">
      <formula>NOT(ISERROR(SEARCH("НЕОДНОРОДНЫЕ",N6)))</formula>
    </cfRule>
  </conditionalFormatting>
  <conditionalFormatting sqref="N6:N7">
    <cfRule type="containsText" dxfId="2" priority="1" operator="containsText" text="НЕОДНОРОДНЫЕ">
      <formula>NOT(ISERROR(SEARCH("НЕОДНОРОДНЫЕ",N6)))</formula>
    </cfRule>
    <cfRule type="containsText" dxfId="1" priority="2" operator="containsText" text="ОДНОРОДНЫЕ">
      <formula>NOT(ISERROR(SEARCH("ОДНОРОДНЫЕ",N6)))</formula>
    </cfRule>
    <cfRule type="containsText" dxfId="0" priority="3" operator="containsText" text="НЕОДНОРОДНЫЕ">
      <formula>NOT(ISERROR(SEARCH("НЕОДНОРОДНЫЕ",N6)))</formula>
    </cfRule>
  </conditionalFormatting>
  <pageMargins left="0.7" right="0.7" top="0.75" bottom="0.75" header="0.3" footer="0.3"/>
  <pageSetup paperSize="9" scale="6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2026-08-13T07:37:09Z</dcterms:modified>
</cp:coreProperties>
</file>