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850" yWindow="1890" windowWidth="28605" windowHeight="17535"/>
  </bookViews>
  <sheets>
    <sheet name="Лист1" sheetId="1" r:id="rId1"/>
    <sheet name="Лист2" sheetId="2" r:id="rId2"/>
    <sheet name="Лист3" sheetId="3" r:id="rId3"/>
  </sheets>
  <calcPr calcId="145621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1" l="1"/>
  <c r="N12" i="1"/>
  <c r="N13" i="1"/>
  <c r="N14" i="1"/>
  <c r="N15" i="1"/>
  <c r="L12" i="1"/>
  <c r="M12" i="1" s="1"/>
  <c r="L13" i="1"/>
  <c r="M13" i="1" s="1"/>
  <c r="L14" i="1"/>
  <c r="M14" i="1" s="1"/>
  <c r="L15" i="1"/>
  <c r="M15" i="1" s="1"/>
  <c r="J13" i="1"/>
  <c r="K13" i="1" s="1"/>
  <c r="J14" i="1"/>
  <c r="K14" i="1" s="1"/>
  <c r="J15" i="1"/>
  <c r="K15" i="1" s="1"/>
  <c r="I12" i="1"/>
  <c r="J12" i="1" s="1"/>
  <c r="K12" i="1" s="1"/>
  <c r="I13" i="1"/>
  <c r="I14" i="1"/>
  <c r="I15" i="1"/>
  <c r="I11" i="1"/>
  <c r="J11" i="1" s="1"/>
  <c r="K11" i="1" s="1"/>
  <c r="L11" i="1"/>
  <c r="M11" i="1" s="1"/>
  <c r="N11" i="1" l="1"/>
  <c r="L17" i="1" l="1"/>
</calcChain>
</file>

<file path=xl/sharedStrings.xml><?xml version="1.0" encoding="utf-8"?>
<sst xmlns="http://schemas.openxmlformats.org/spreadsheetml/2006/main" count="58" uniqueCount="41">
  <si>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</si>
  <si>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</si>
  <si>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</si>
  <si>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</si>
  <si>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</si>
  <si>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</si>
  <si>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</si>
  <si>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</si>
  <si>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</si>
  <si>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</si>
  <si>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</si>
  <si>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</si>
  <si>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</si>
  <si>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</si>
  <si>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</si>
  <si>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</si>
  <si>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Н(М)ЦК контракта за единицу по аукциону (руб.)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</si>
  <si>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</si>
  <si>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</si>
  <si>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</si>
  <si>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</si>
  <si>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</si>
  <si>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>В результате проведенного расчета НМЦК контракта составила: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</si>
  <si>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</si>
  <si>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</si>
  <si>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</si>
  <si>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</si>
  <si>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В соответствии с Распоряжением Правительства РФ от 28.04.2018 № 824-Р и Распоряжением Правительства РФ 27.10.2018 № 2326-Р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</si>
  <si>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поставщиков,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услуг, планируемых к закупкам. Указанный метод является приоритетным для определения и обоснования начальной (максимальной) цены контракта.</t>
  </si>
  <si>
    <t>85.42.19.900</t>
  </si>
  <si>
    <t>чел.</t>
  </si>
  <si>
    <t>Предложение б/н от 07.08.2026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</si>
  <si>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18.08.2026 г.</t>
    </r>
  </si>
  <si>
    <t>Образовательные услуги в области дополнительного профессионального образования (Профессиональная переподготовка по программе "Охрана труда"), курс 256 часов, дистанционно</t>
  </si>
  <si>
    <t>Образовательные услуги в области дополнительного профессионального образования (Общие вопросы охраны труда и функционирования системы управления охраной труда (Программа А)), курс 16 часов, дистанционно</t>
  </si>
  <si>
    <t>Образовательные услуги в области дополнительного профессионального образования (Безопасная эксплуатация сосудов, работающих под давлением (не регистрируемых в органах Ростехнадзора)), курс 40 часов, дистанционно</t>
  </si>
  <si>
    <t>Образовательные услуги в области дополнительного профессионального образования (Сбор, транспортирование, обработка, утилизация, обезвреживание, размещение отходов I - IV классов опасности), курс 38 часов, дистанционно</t>
  </si>
  <si>
    <t>Образовательные услуги в области дополнительного профессионального образования (Профессиональная подготовка лиц на право работы с отходами I-IV класса опасности), курс 112 часов, дистанционно</t>
  </si>
  <si>
    <t>Предложение 00000001006 от 07.08.2026</t>
  </si>
  <si>
    <t>Образовательные услуги в области дополнительного профессионального образования (Охрана труда)</t>
  </si>
  <si>
    <r>
      <t xml:space="preserve">будет проведена закупочная сессия на ЕАТ на сумму, соответствующую наименьшему ценовому предложению: </t>
    </r>
    <r>
      <rPr>
        <b/>
        <sz val="11"/>
        <color theme="1"/>
        <rFont val="Times New Roman"/>
        <family val="1"/>
        <charset val="204"/>
      </rPr>
      <t>90540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</si>
</sst>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righ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justify" vertical="center"/>
    </xf>
    <xf numFmtId="4" fontId="10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left"/>
    </xf>
    <xf numFmtId="4" fontId="14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3" fillId="0" borderId="0" xfId="0" applyFont="1"/>
    <xf numFmtId="0" fontId="1" fillId="0" borderId="0" xfId="0" applyFont="1"/>
    <xf numFmtId="2" fontId="9" fillId="0" borderId="8" xfId="0" applyNumberFormat="1" applyFont="1" applyBorder="1" applyAlignment="1">
      <alignment horizontal="right" wrapText="1"/>
    </xf>
    <xf numFmtId="2" fontId="9" fillId="0" borderId="9" xfId="0" applyNumberFormat="1" applyFont="1" applyBorder="1" applyAlignment="1">
      <alignment horizontal="right" wrapText="1"/>
    </xf>
    <xf numFmtId="2" fontId="9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228600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topLeftCell="A9" zoomScale="130" zoomScaleNormal="130" workbookViewId="0">
      <selection activeCell="B13" sqref="B13"/>
    </sheetView>
  </sheetViews>
  <sheetFormatPr defaultRowHeight="15" x14ac:dyDescent="0.25"/>
  <cols>
    <col min="1" max="1" width="4.140625" customWidth="1"/>
    <col min="2" max="2" width="39.42578125" customWidth="1"/>
    <col min="3" max="3" width="11.14062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.85546875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3" max="13" width="10.7109375" customWidth="1"/>
    <col min="14" max="14" width="22.5703125" customWidth="1"/>
    <col min="15" max="15" width="12.140625" customWidth="1"/>
    <col min="16" max="16" width="14" customWidth="1"/>
  </cols>
  <sheetData>
    <row r="1" spans="1:14" s="2" customFormat="1" x14ac:dyDescent="0.25">
      <c r="A1" s="28" t="s">
        <v>18</v>
      </c>
      <c r="B1" s="28" t="s">
        <v>13</v>
      </c>
      <c r="C1" s="28"/>
      <c r="D1" s="28" t="s">
        <v>13</v>
      </c>
      <c r="E1" s="28" t="s">
        <v>13</v>
      </c>
      <c r="F1" s="28" t="s">
        <v>13</v>
      </c>
      <c r="G1" s="28" t="s">
        <v>13</v>
      </c>
      <c r="H1" s="28" t="s">
        <v>13</v>
      </c>
      <c r="I1" s="28"/>
      <c r="J1" s="28" t="s">
        <v>13</v>
      </c>
      <c r="K1" s="28"/>
      <c r="L1" s="28" t="s">
        <v>13</v>
      </c>
      <c r="M1" s="28"/>
      <c r="N1" s="28" t="s">
        <v>13</v>
      </c>
    </row>
    <row r="2" spans="1:14" s="2" customForma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" customFormat="1" ht="38.25" customHeight="1" x14ac:dyDescent="0.25">
      <c r="A3" s="29" t="s">
        <v>6</v>
      </c>
      <c r="B3" s="29"/>
      <c r="C3" s="39" t="s">
        <v>39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78.75" customHeight="1" x14ac:dyDescent="0.25">
      <c r="A4" s="29" t="s">
        <v>1</v>
      </c>
      <c r="B4" s="29"/>
      <c r="C4" s="35" t="s">
        <v>28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39.75" customHeight="1" x14ac:dyDescent="0.25">
      <c r="A5" s="29" t="s">
        <v>3</v>
      </c>
      <c r="B5" s="29"/>
      <c r="C5" s="35" t="s">
        <v>2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54.75" customHeight="1" x14ac:dyDescent="0.25">
      <c r="A6" s="29" t="s">
        <v>5</v>
      </c>
      <c r="B6" s="29"/>
      <c r="C6" s="35" t="s">
        <v>4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s="2" customFormat="1" ht="81" customHeight="1" x14ac:dyDescent="0.25">
      <c r="A7" s="29" t="s">
        <v>19</v>
      </c>
      <c r="B7" s="29"/>
      <c r="C7" s="37" t="s">
        <v>20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s="2" customFormat="1" ht="43.5" customHeight="1" x14ac:dyDescent="0.25">
      <c r="A8" s="30" t="s">
        <v>9</v>
      </c>
      <c r="B8" s="33" t="s">
        <v>7</v>
      </c>
      <c r="C8" s="33" t="s">
        <v>25</v>
      </c>
      <c r="D8" s="33" t="s">
        <v>10</v>
      </c>
      <c r="E8" s="36" t="s">
        <v>0</v>
      </c>
      <c r="F8" s="36" t="s">
        <v>11</v>
      </c>
      <c r="G8" s="36"/>
      <c r="H8" s="36"/>
      <c r="I8" s="41" t="s">
        <v>21</v>
      </c>
      <c r="J8" s="41"/>
      <c r="K8" s="41"/>
      <c r="L8" s="42" t="s">
        <v>12</v>
      </c>
      <c r="M8" s="42"/>
      <c r="N8" s="42"/>
    </row>
    <row r="9" spans="1:14" s="2" customFormat="1" ht="50.25" customHeight="1" x14ac:dyDescent="0.25">
      <c r="A9" s="31"/>
      <c r="B9" s="34"/>
      <c r="C9" s="34"/>
      <c r="D9" s="34"/>
      <c r="E9" s="36"/>
      <c r="F9" s="21" t="s">
        <v>38</v>
      </c>
      <c r="G9" s="21" t="s">
        <v>31</v>
      </c>
      <c r="H9" s="21" t="s">
        <v>31</v>
      </c>
      <c r="I9" s="45" t="s">
        <v>14</v>
      </c>
      <c r="J9" s="45" t="s">
        <v>8</v>
      </c>
      <c r="K9" s="45" t="s">
        <v>24</v>
      </c>
      <c r="L9" s="45" t="s">
        <v>23</v>
      </c>
      <c r="M9" s="47" t="s">
        <v>15</v>
      </c>
      <c r="N9" s="47" t="s">
        <v>16</v>
      </c>
    </row>
    <row r="10" spans="1:14" s="13" customFormat="1" ht="39" customHeight="1" x14ac:dyDescent="0.2">
      <c r="A10" s="32"/>
      <c r="B10" s="34"/>
      <c r="C10" s="38"/>
      <c r="D10" s="34"/>
      <c r="E10" s="36"/>
      <c r="F10" s="19"/>
      <c r="G10" s="19"/>
      <c r="H10" s="19"/>
      <c r="I10" s="46"/>
      <c r="J10" s="46"/>
      <c r="K10" s="46"/>
      <c r="L10" s="46"/>
      <c r="M10" s="48"/>
      <c r="N10" s="48"/>
    </row>
    <row r="11" spans="1:14" s="13" customFormat="1" ht="81.75" customHeight="1" x14ac:dyDescent="0.2">
      <c r="A11" s="18">
        <v>1</v>
      </c>
      <c r="B11" s="27" t="s">
        <v>33</v>
      </c>
      <c r="C11" s="26" t="s">
        <v>29</v>
      </c>
      <c r="D11" s="20" t="s">
        <v>30</v>
      </c>
      <c r="E11" s="24">
        <v>1</v>
      </c>
      <c r="F11" s="22">
        <v>20700</v>
      </c>
      <c r="G11" s="23">
        <v>21750</v>
      </c>
      <c r="H11" s="25">
        <v>23000</v>
      </c>
      <c r="I11" s="11">
        <f t="shared" ref="I11:I15" si="0">AVERAGE(F11:H11)</f>
        <v>21816.667000000001</v>
      </c>
      <c r="J11" s="12">
        <f>SQRT(((SUM((POWER(F11-I11,2)),(POWER(G11-I11,2)),(POWER(H11-I11,2))))/(COLUMNS(F11:H11)-1)))</f>
        <v>1151.4480000000001</v>
      </c>
      <c r="K11" s="12">
        <f>J11/I11*100</f>
        <v>5.2779999999999996</v>
      </c>
      <c r="L11" s="15">
        <f t="shared" ref="L11:L15" si="1">((E11/3)*(SUM(F11:H11)))</f>
        <v>21816.67</v>
      </c>
      <c r="M11" s="15">
        <f t="shared" ref="M11:M15" si="2">L11/E11</f>
        <v>21816.67</v>
      </c>
      <c r="N11" s="17">
        <f>M11*E11</f>
        <v>21816.67</v>
      </c>
    </row>
    <row r="12" spans="1:14" s="13" customFormat="1" ht="90" x14ac:dyDescent="0.2">
      <c r="A12" s="18">
        <v>2</v>
      </c>
      <c r="B12" s="27" t="s">
        <v>34</v>
      </c>
      <c r="C12" s="26" t="s">
        <v>29</v>
      </c>
      <c r="D12" s="20" t="s">
        <v>30</v>
      </c>
      <c r="E12" s="24">
        <v>12</v>
      </c>
      <c r="F12" s="22">
        <v>2520</v>
      </c>
      <c r="G12" s="23">
        <v>2650</v>
      </c>
      <c r="H12" s="25">
        <v>2800</v>
      </c>
      <c r="I12" s="11">
        <f t="shared" si="0"/>
        <v>2656.6669999999999</v>
      </c>
      <c r="J12" s="12">
        <f t="shared" ref="J12:J15" si="3">SQRT(((SUM((POWER(F12-I12,2)),(POWER(G12-I12,2)),(POWER(H12-I12,2))))/(COLUMNS(F12:H12)-1)))</f>
        <v>140.119</v>
      </c>
      <c r="K12" s="12">
        <f t="shared" ref="K12:K15" si="4">J12/I12*100</f>
        <v>5.274</v>
      </c>
      <c r="L12" s="15">
        <f t="shared" si="1"/>
        <v>31880</v>
      </c>
      <c r="M12" s="15">
        <f t="shared" si="2"/>
        <v>2656.67</v>
      </c>
      <c r="N12" s="17">
        <f t="shared" ref="N12:N15" si="5">M12*E12</f>
        <v>31880.04</v>
      </c>
    </row>
    <row r="13" spans="1:14" s="13" customFormat="1" ht="105" x14ac:dyDescent="0.2">
      <c r="A13" s="18">
        <v>3</v>
      </c>
      <c r="B13" s="27" t="s">
        <v>35</v>
      </c>
      <c r="C13" s="26" t="s">
        <v>29</v>
      </c>
      <c r="D13" s="20" t="s">
        <v>30</v>
      </c>
      <c r="E13" s="24">
        <v>10</v>
      </c>
      <c r="F13" s="22">
        <v>2340</v>
      </c>
      <c r="G13" s="23">
        <v>2500</v>
      </c>
      <c r="H13" s="25">
        <v>2500</v>
      </c>
      <c r="I13" s="11">
        <f t="shared" si="0"/>
        <v>2446.6669999999999</v>
      </c>
      <c r="J13" s="12">
        <f t="shared" si="3"/>
        <v>92.376000000000005</v>
      </c>
      <c r="K13" s="12">
        <f t="shared" si="4"/>
        <v>3.7759999999999998</v>
      </c>
      <c r="L13" s="15">
        <f t="shared" si="1"/>
        <v>24466.67</v>
      </c>
      <c r="M13" s="15">
        <f t="shared" si="2"/>
        <v>2446.67</v>
      </c>
      <c r="N13" s="17">
        <f t="shared" si="5"/>
        <v>24466.7</v>
      </c>
    </row>
    <row r="14" spans="1:14" s="13" customFormat="1" ht="90" x14ac:dyDescent="0.2">
      <c r="A14" s="18">
        <v>4</v>
      </c>
      <c r="B14" s="27" t="s">
        <v>36</v>
      </c>
      <c r="C14" s="26" t="s">
        <v>29</v>
      </c>
      <c r="D14" s="20" t="s">
        <v>30</v>
      </c>
      <c r="E14" s="24">
        <v>1</v>
      </c>
      <c r="F14" s="22">
        <v>5400</v>
      </c>
      <c r="G14" s="23">
        <v>5700</v>
      </c>
      <c r="H14" s="25">
        <v>6500</v>
      </c>
      <c r="I14" s="11">
        <f t="shared" si="0"/>
        <v>5866.6670000000004</v>
      </c>
      <c r="J14" s="12">
        <f t="shared" si="3"/>
        <v>568.62400000000002</v>
      </c>
      <c r="K14" s="12">
        <f t="shared" si="4"/>
        <v>9.6920000000000002</v>
      </c>
      <c r="L14" s="15">
        <f t="shared" si="1"/>
        <v>5866.67</v>
      </c>
      <c r="M14" s="15">
        <f t="shared" si="2"/>
        <v>5866.67</v>
      </c>
      <c r="N14" s="17">
        <f t="shared" si="5"/>
        <v>5866.67</v>
      </c>
    </row>
    <row r="15" spans="1:14" s="13" customFormat="1" ht="90" x14ac:dyDescent="0.2">
      <c r="A15" s="18">
        <v>5</v>
      </c>
      <c r="B15" s="27" t="s">
        <v>37</v>
      </c>
      <c r="C15" s="26" t="s">
        <v>29</v>
      </c>
      <c r="D15" s="20" t="s">
        <v>30</v>
      </c>
      <c r="E15" s="24">
        <v>2</v>
      </c>
      <c r="F15" s="22">
        <v>5400</v>
      </c>
      <c r="G15" s="23">
        <v>5700</v>
      </c>
      <c r="H15" s="25">
        <v>6500</v>
      </c>
      <c r="I15" s="11">
        <f t="shared" si="0"/>
        <v>5866.6670000000004</v>
      </c>
      <c r="J15" s="12">
        <f t="shared" si="3"/>
        <v>568.62400000000002</v>
      </c>
      <c r="K15" s="12">
        <f t="shared" si="4"/>
        <v>9.6920000000000002</v>
      </c>
      <c r="L15" s="15">
        <f t="shared" si="1"/>
        <v>11733.33</v>
      </c>
      <c r="M15" s="15">
        <f t="shared" si="2"/>
        <v>5866.67</v>
      </c>
      <c r="N15" s="17">
        <f t="shared" si="5"/>
        <v>11733.34</v>
      </c>
    </row>
    <row r="16" spans="1:14" s="2" customFormat="1" x14ac:dyDescent="0.25">
      <c r="A16" s="51" t="s">
        <v>17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3"/>
      <c r="N16" s="16">
        <f>SUM(N11:N15)</f>
        <v>95763.42</v>
      </c>
    </row>
    <row r="17" spans="1:14" s="2" customFormat="1" x14ac:dyDescent="0.25">
      <c r="A17" s="43" t="s">
        <v>22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>
        <f>N16</f>
        <v>95763.42</v>
      </c>
      <c r="M17" s="44"/>
      <c r="N17" s="44"/>
    </row>
    <row r="18" spans="1:14" s="2" customFormat="1" x14ac:dyDescent="0.25">
      <c r="A18" s="14"/>
      <c r="B18" s="2" t="s">
        <v>27</v>
      </c>
      <c r="J18" s="7"/>
      <c r="K18" s="7"/>
      <c r="L18" s="7"/>
      <c r="M18" s="7"/>
      <c r="N18" s="8"/>
    </row>
    <row r="19" spans="1:14" x14ac:dyDescent="0.25">
      <c r="B19" s="2" t="s">
        <v>40</v>
      </c>
    </row>
    <row r="20" spans="1:14" s="3" customFormat="1" ht="15.75" customHeight="1" x14ac:dyDescent="0.25">
      <c r="A20" s="49" t="s">
        <v>32</v>
      </c>
      <c r="B20" s="49"/>
      <c r="C20" s="50"/>
      <c r="D20" s="50"/>
      <c r="E20" s="50"/>
      <c r="F20" s="10"/>
      <c r="G20" s="10"/>
      <c r="H20" s="10"/>
      <c r="I20" s="4"/>
      <c r="J20" s="4"/>
      <c r="K20" s="5"/>
    </row>
    <row r="21" spans="1:14" s="3" customFormat="1" ht="15.75" x14ac:dyDescent="0.25">
      <c r="A21" s="40" t="s">
        <v>26</v>
      </c>
      <c r="B21" s="40"/>
      <c r="C21" s="40"/>
      <c r="D21" s="40"/>
      <c r="E21" s="40"/>
      <c r="F21" s="40"/>
      <c r="G21" s="40"/>
      <c r="H21" s="40"/>
      <c r="I21" s="6"/>
      <c r="J21" s="6"/>
      <c r="K21" s="6"/>
    </row>
  </sheetData>
  <mergeCells count="30">
    <mergeCell ref="A21:H21"/>
    <mergeCell ref="F8:H8"/>
    <mergeCell ref="I8:K8"/>
    <mergeCell ref="L8:N8"/>
    <mergeCell ref="A17:K17"/>
    <mergeCell ref="L17:N17"/>
    <mergeCell ref="L9:L10"/>
    <mergeCell ref="I9:I10"/>
    <mergeCell ref="J9:J10"/>
    <mergeCell ref="K9:K10"/>
    <mergeCell ref="M9:M10"/>
    <mergeCell ref="N9:N10"/>
    <mergeCell ref="D8:D10"/>
    <mergeCell ref="A20:E20"/>
    <mergeCell ref="A16:M16"/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2026-08-19T10:27:25Z</dcterms:modified>
</cp:coreProperties>
</file>