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/>
  </bookViews>
  <sheets>
    <sheet name="Лист1" sheetId="1" r:id="rId1"/>
    <sheet name="Расчет часов" sheetId="4" r:id="rId2"/>
  </sheets>
  <definedNames>
    <definedName name="_xlnm.Print_Area" localSheetId="0">Лист1!$B$1:$Q$14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J7" i="1"/>
  <c r="M4" i="1" l="1"/>
  <c r="O4" i="1" s="1"/>
  <c r="M6" i="1"/>
  <c r="O6" i="1" s="1"/>
  <c r="M3" i="1"/>
  <c r="P3" i="1" s="1"/>
  <c r="Q3" i="1" s="1"/>
  <c r="M9" i="1"/>
  <c r="O9" i="1" s="1"/>
  <c r="M8" i="1"/>
  <c r="O8" i="1" s="1"/>
  <c r="M7" i="1"/>
  <c r="P7" i="1" s="1"/>
  <c r="Q7" i="1" s="1"/>
  <c r="M5" i="1"/>
  <c r="O5" i="1" s="1"/>
  <c r="L9" i="1"/>
  <c r="L8" i="1"/>
  <c r="L6" i="1"/>
  <c r="L5" i="1"/>
  <c r="L4" i="1"/>
  <c r="L3" i="1"/>
  <c r="J9" i="1"/>
  <c r="J8" i="1"/>
  <c r="J6" i="1"/>
  <c r="J5" i="1"/>
  <c r="J4" i="1"/>
  <c r="J3" i="1"/>
  <c r="H9" i="1"/>
  <c r="H8" i="1"/>
  <c r="H7" i="1"/>
  <c r="H6" i="1"/>
  <c r="H5" i="1"/>
  <c r="H4" i="1"/>
  <c r="H3" i="1"/>
  <c r="O3" i="1" l="1"/>
  <c r="O7" i="1"/>
  <c r="P4" i="1"/>
  <c r="Q4" i="1" s="1"/>
  <c r="P8" i="1"/>
  <c r="Q8" i="1" s="1"/>
  <c r="P5" i="1"/>
  <c r="Q5" i="1" s="1"/>
  <c r="P9" i="1"/>
  <c r="Q9" i="1" s="1"/>
  <c r="P6" i="1"/>
  <c r="Q6" i="1" s="1"/>
  <c r="O10" i="1" l="1"/>
  <c r="C18" i="4"/>
  <c r="B18" i="4"/>
  <c r="N10" i="1" l="1"/>
  <c r="N11" i="1" s="1"/>
</calcChain>
</file>

<file path=xl/sharedStrings.xml><?xml version="1.0" encoding="utf-8"?>
<sst xmlns="http://schemas.openxmlformats.org/spreadsheetml/2006/main" count="39" uniqueCount="35">
  <si>
    <t>№</t>
  </si>
  <si>
    <t xml:space="preserve">Наименование </t>
  </si>
  <si>
    <t>Цена №1</t>
  </si>
  <si>
    <t>Сумма, (цена1)
5=3*4</t>
  </si>
  <si>
    <t>Цена №2</t>
  </si>
  <si>
    <t>Сумма, (цена2)
7=3*6</t>
  </si>
  <si>
    <t>Цена №3</t>
  </si>
  <si>
    <t>Сумма, (цена3)
9=3*8</t>
  </si>
  <si>
    <t>Средняя цена
10=(4+6+8)/3</t>
  </si>
  <si>
    <t>Среднее
значение, обычный способ
11=3*10</t>
  </si>
  <si>
    <t>Среднее квадратичное отклонение (формула из приказа N 567)</t>
  </si>
  <si>
    <t>Коэффициент вариации цены товара, д.б. не более 33% (формула из приказа N 567)</t>
  </si>
  <si>
    <t>Всего:</t>
  </si>
  <si>
    <t>Количество ценовых предложений</t>
  </si>
  <si>
    <r>
      <t xml:space="preserve">НМЦК (рынк)
</t>
    </r>
    <r>
      <rPr>
        <sz val="11"/>
        <rFont val="Times New Roman"/>
        <family val="1"/>
        <charset val="204"/>
      </rPr>
      <t>(формула из приказа N 567)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</si>
  <si>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</si>
  <si>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</si>
  <si>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</si>
  <si>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</si>
  <si>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</si>
  <si>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</si>
  <si>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</si>
  <si>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</si>
  <si>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Бумага туалетная</t>
  </si>
  <si>
    <t xml:space="preserve">Средство для мытья полов </t>
  </si>
  <si>
    <t>Средство для чистки унитазов Гель</t>
  </si>
  <si>
    <t xml:space="preserve">Перчатки резиновые многоразовые </t>
  </si>
  <si>
    <t>Швабра</t>
  </si>
  <si>
    <t>Щетка с ручкой</t>
  </si>
  <si>
    <t xml:space="preserve">Губки для посуды </t>
  </si>
  <si>
    <t>Ед. измерения</t>
  </si>
  <si>
    <t>Кол-во</t>
  </si>
  <si>
    <t>упак</t>
  </si>
  <si>
    <t>шт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</si>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</sst>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\-??&quot;р.&quot;_-;_-@_-"/>
    <numFmt numFmtId="165" formatCode="_-* #,##0.00_р_._-;\-* #,##0.00_р_._-;_-* \-??_р_._-;_-@_-"/>
    <numFmt numFmtId="166" formatCode="0.0%"/>
    <numFmt numFmtId="167" formatCode="_-* #,##0.000&quot;р.&quot;_-;\-* #,##0.000&quot;р.&quot;_-;_-* \-??&quot;р.&quot;_-;_-@_-"/>
    <numFmt numFmtId="168" formatCode="_-* #,##0.000_р_._-;\-* #,##0.000_р_._-;_-* \-??_р_._-;_-@_-"/>
    <numFmt numFmtId="169" formatCode="_-* #,##0.00000_р_._-;\-* #,##0.00000_р_._-;_-* \-??_р_._-;_-@_-"/>
  </numFmts>
  <fonts count="7" x14ac:knownFonts="1"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8" tint="0.79998168889431442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5" fillId="0" borderId="0" applyBorder="0" applyProtection="0"/>
    <xf numFmtId="164" fontId="5" fillId="0" borderId="0" applyBorder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168" fontId="3" fillId="0" borderId="0" xfId="1" applyNumberFormat="1" applyFont="1" applyBorder="1" applyAlignment="1" applyProtection="1"/>
    <xf numFmtId="169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Border="1" applyAlignment="1" applyProtection="1"/>
    <xf numFmtId="165" fontId="6" fillId="0" borderId="0" xfId="0" applyNumberFormat="1" applyFont="1" applyAlignment="1">
      <alignment horizontal="right"/>
    </xf>
    <xf numFmtId="2" fontId="3" fillId="0" borderId="1" xfId="2" applyNumberFormat="1" applyFont="1" applyFill="1" applyBorder="1" applyAlignment="1" applyProtection="1">
      <alignment horizontal="right" vertical="center" wrapText="1"/>
    </xf>
    <xf numFmtId="3" fontId="2" fillId="0" borderId="1" xfId="1" applyNumberFormat="1" applyFont="1" applyFill="1" applyBorder="1" applyAlignment="1" applyProtection="1">
      <alignment horizontal="center"/>
    </xf>
    <xf numFmtId="0" fontId="2" fillId="0" borderId="4" xfId="0" applyFont="1" applyFill="1" applyBorder="1"/>
    <xf numFmtId="165" fontId="2" fillId="0" borderId="1" xfId="1" applyFont="1" applyFill="1" applyBorder="1" applyAlignment="1" applyProtection="1"/>
    <xf numFmtId="0" fontId="2" fillId="0" borderId="1" xfId="0" applyFont="1" applyFill="1" applyBorder="1"/>
    <xf numFmtId="167" fontId="2" fillId="0" borderId="1" xfId="0" applyNumberFormat="1" applyFont="1" applyFill="1" applyBorder="1"/>
    <xf numFmtId="165" fontId="1" fillId="0" borderId="1" xfId="1" applyFont="1" applyFill="1" applyBorder="1" applyAlignment="1" applyProtection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/>
    <xf numFmtId="168" fontId="2" fillId="0" borderId="1" xfId="1" applyNumberFormat="1" applyFont="1" applyFill="1" applyBorder="1" applyAlignment="1" applyProtection="1"/>
    <xf numFmtId="165" fontId="2" fillId="0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E6B9B8"/>
      <rgbColor rgb="FF808080"/>
      <rgbColor rgb="FF9999FF"/>
      <rgbColor rgb="FF993366"/>
      <rgbColor rgb="FFF2F2F2"/>
      <rgbColor rgb="FFC0EE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view="pageBreakPreview" topLeftCell="B1" zoomScaleNormal="80" workbookViewId="0">
      <selection activeCell="E9" sqref="E9"/>
    </sheetView>
  </sheetViews>
  <sheetFormatPr defaultColWidth="9.140625" defaultRowHeight="15" x14ac:dyDescent="0.25"/>
  <cols>
    <col min="1" max="1" width="37.140625" style="11" hidden="1" customWidth="1"/>
    <col min="2" max="2" width="4.28515625" style="18" customWidth="1"/>
    <col min="3" max="3" width="32.5703125" style="11" customWidth="1"/>
    <col min="4" max="4" width="1.42578125" style="11" hidden="1" customWidth="1"/>
    <col min="5" max="5" width="12.85546875" style="41" customWidth="1"/>
    <col min="6" max="6" width="12.5703125" style="11" customWidth="1"/>
    <col min="7" max="7" width="12.140625" style="11" customWidth="1"/>
    <col min="8" max="8" width="14.7109375" style="11" customWidth="1"/>
    <col min="9" max="9" width="12.140625" style="11" customWidth="1"/>
    <col min="10" max="10" width="14.5703125" style="11" customWidth="1"/>
    <col min="11" max="11" width="13.28515625" style="11" customWidth="1"/>
    <col min="12" max="12" width="14.7109375" style="11" customWidth="1"/>
    <col min="13" max="13" width="14.85546875" style="11" customWidth="1"/>
    <col min="14" max="14" width="15.42578125" style="11" hidden="1" customWidth="1"/>
    <col min="15" max="15" width="21.7109375" style="11" customWidth="1"/>
    <col min="16" max="16" width="15.28515625" style="11" customWidth="1"/>
    <col min="17" max="17" width="15.140625" style="11" customWidth="1"/>
    <col min="18" max="16384" width="9.140625" style="11"/>
  </cols>
  <sheetData>
    <row r="1" spans="2:17" s="10" customFormat="1" ht="90" x14ac:dyDescent="0.25">
      <c r="B1" s="1" t="s">
        <v>0</v>
      </c>
      <c r="C1" s="1" t="s">
        <v>1</v>
      </c>
      <c r="D1" s="11"/>
      <c r="E1" s="40" t="s">
        <v>30</v>
      </c>
      <c r="F1" s="1" t="s">
        <v>31</v>
      </c>
      <c r="G1" s="1" t="s">
        <v>2</v>
      </c>
      <c r="H1" s="2" t="s">
        <v>3</v>
      </c>
      <c r="I1" s="1" t="s">
        <v>4</v>
      </c>
      <c r="J1" s="2" t="s">
        <v>5</v>
      </c>
      <c r="K1" s="1" t="s">
        <v>6</v>
      </c>
      <c r="L1" s="2" t="s">
        <v>7</v>
      </c>
      <c r="M1" s="2" t="s">
        <v>8</v>
      </c>
      <c r="N1" s="2" t="s">
        <v>9</v>
      </c>
      <c r="O1" s="3" t="s">
        <v>14</v>
      </c>
      <c r="P1" s="2" t="s">
        <v>10</v>
      </c>
      <c r="Q1" s="34" t="s">
        <v>11</v>
      </c>
    </row>
    <row r="2" spans="2:17" s="10" customFormat="1" x14ac:dyDescent="0.25">
      <c r="B2" s="4">
        <v>1</v>
      </c>
      <c r="C2" s="4">
        <v>2</v>
      </c>
      <c r="D2" s="4">
        <v>3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13</v>
      </c>
      <c r="O2" s="4">
        <v>12</v>
      </c>
      <c r="P2" s="4">
        <v>13</v>
      </c>
      <c r="Q2" s="35">
        <v>14</v>
      </c>
    </row>
    <row r="3" spans="2:17" s="10" customFormat="1" x14ac:dyDescent="0.25">
      <c r="B3" s="36">
        <v>1</v>
      </c>
      <c r="C3" s="36" t="s">
        <v>23</v>
      </c>
      <c r="D3" s="11"/>
      <c r="E3" s="42" t="s">
        <v>32</v>
      </c>
      <c r="F3" s="36">
        <v>164</v>
      </c>
      <c r="G3" s="5">
        <v>105</v>
      </c>
      <c r="H3" s="37">
        <f>G3*F3</f>
        <v>17220</v>
      </c>
      <c r="I3" s="5">
        <v>59.99</v>
      </c>
      <c r="J3" s="2">
        <f t="shared" ref="J3:J9" si="0">F3*I3</f>
        <v>9838.36</v>
      </c>
      <c r="K3" s="5">
        <v>90</v>
      </c>
      <c r="L3" s="2">
        <f t="shared" ref="L3:L9" si="1">F3*K3</f>
        <v>14760</v>
      </c>
      <c r="M3" s="2">
        <f t="shared" ref="M3:M9" si="2">ROUND(AVERAGE(G3,I3,K3),2)</f>
        <v>85</v>
      </c>
      <c r="N3" s="2"/>
      <c r="O3" s="2">
        <f t="shared" ref="O3:O9" si="3">ROUND(F3*M3,2)</f>
        <v>13940</v>
      </c>
      <c r="P3" s="2">
        <f t="shared" ref="P3:P9" si="4">SQRT((SUM((G3-M3)*(G3-M3),(I3-M3)*(I3-M3),(K3-M3)*(K3-M3)))/($F$13-1))</f>
        <v>22.918334363561414</v>
      </c>
      <c r="Q3" s="38">
        <f t="shared" ref="Q3:Q9" si="5">P3/M3</f>
        <v>0.2696274631007225</v>
      </c>
    </row>
    <row r="4" spans="2:17" s="10" customFormat="1" x14ac:dyDescent="0.25">
      <c r="B4" s="36">
        <v>2</v>
      </c>
      <c r="C4" s="36" t="s">
        <v>24</v>
      </c>
      <c r="D4" s="11"/>
      <c r="E4" s="42" t="s">
        <v>33</v>
      </c>
      <c r="F4" s="36">
        <v>5</v>
      </c>
      <c r="G4" s="5">
        <v>447</v>
      </c>
      <c r="H4" s="37">
        <f t="shared" ref="H4:H9" si="6">F4*G4</f>
        <v>2235</v>
      </c>
      <c r="I4" s="5">
        <v>314</v>
      </c>
      <c r="J4" s="2">
        <f t="shared" si="0"/>
        <v>1570</v>
      </c>
      <c r="K4" s="5">
        <v>527.64</v>
      </c>
      <c r="L4" s="2">
        <f t="shared" si="1"/>
        <v>2638.2</v>
      </c>
      <c r="M4" s="2">
        <f t="shared" si="2"/>
        <v>429.55</v>
      </c>
      <c r="N4" s="2"/>
      <c r="O4" s="2">
        <f t="shared" si="3"/>
        <v>2147.75</v>
      </c>
      <c r="P4" s="2">
        <f t="shared" si="4"/>
        <v>107.88408849316009</v>
      </c>
      <c r="Q4" s="38">
        <f t="shared" si="5"/>
        <v>0.25115606679818436</v>
      </c>
    </row>
    <row r="5" spans="2:17" s="10" customFormat="1" ht="30" x14ac:dyDescent="0.25">
      <c r="B5" s="36">
        <v>3</v>
      </c>
      <c r="C5" s="36" t="s">
        <v>25</v>
      </c>
      <c r="D5" s="11"/>
      <c r="E5" s="42" t="s">
        <v>33</v>
      </c>
      <c r="F5" s="36">
        <v>6</v>
      </c>
      <c r="G5" s="5">
        <v>105.06</v>
      </c>
      <c r="H5" s="37">
        <f t="shared" si="6"/>
        <v>630.36</v>
      </c>
      <c r="I5" s="5">
        <v>165.22</v>
      </c>
      <c r="J5" s="2">
        <f t="shared" si="0"/>
        <v>991.31999999999994</v>
      </c>
      <c r="K5" s="5">
        <v>162</v>
      </c>
      <c r="L5" s="2">
        <f t="shared" si="1"/>
        <v>972</v>
      </c>
      <c r="M5" s="2">
        <f t="shared" si="2"/>
        <v>144.09</v>
      </c>
      <c r="N5" s="2"/>
      <c r="O5" s="2">
        <f t="shared" si="3"/>
        <v>864.54</v>
      </c>
      <c r="P5" s="2">
        <f t="shared" si="4"/>
        <v>33.842177087179245</v>
      </c>
      <c r="Q5" s="38">
        <f t="shared" si="5"/>
        <v>0.23486832595724369</v>
      </c>
    </row>
    <row r="6" spans="2:17" s="10" customFormat="1" ht="30" x14ac:dyDescent="0.25">
      <c r="B6" s="36">
        <v>4</v>
      </c>
      <c r="C6" s="36" t="s">
        <v>26</v>
      </c>
      <c r="D6" s="11"/>
      <c r="E6" s="42" t="s">
        <v>34</v>
      </c>
      <c r="F6" s="36">
        <v>15</v>
      </c>
      <c r="G6" s="5">
        <v>32</v>
      </c>
      <c r="H6" s="37">
        <f t="shared" si="6"/>
        <v>480</v>
      </c>
      <c r="I6" s="5">
        <v>52</v>
      </c>
      <c r="J6" s="2">
        <f t="shared" si="0"/>
        <v>780</v>
      </c>
      <c r="K6" s="5">
        <v>35</v>
      </c>
      <c r="L6" s="2">
        <f t="shared" si="1"/>
        <v>525</v>
      </c>
      <c r="M6" s="2">
        <f t="shared" si="2"/>
        <v>39.67</v>
      </c>
      <c r="N6" s="2"/>
      <c r="O6" s="2">
        <f t="shared" si="3"/>
        <v>595.04999999999995</v>
      </c>
      <c r="P6" s="39">
        <f t="shared" si="4"/>
        <v>10.785793897530214</v>
      </c>
      <c r="Q6" s="38">
        <f t="shared" si="5"/>
        <v>0.27188792280136659</v>
      </c>
    </row>
    <row r="7" spans="2:17" s="10" customFormat="1" x14ac:dyDescent="0.25">
      <c r="B7" s="36">
        <v>5</v>
      </c>
      <c r="C7" s="36" t="s">
        <v>27</v>
      </c>
      <c r="D7" s="11"/>
      <c r="E7" s="42" t="s">
        <v>33</v>
      </c>
      <c r="F7" s="36">
        <v>1</v>
      </c>
      <c r="G7" s="5">
        <v>132</v>
      </c>
      <c r="H7" s="37">
        <f t="shared" si="6"/>
        <v>132</v>
      </c>
      <c r="I7" s="5">
        <v>231.42</v>
      </c>
      <c r="J7" s="2">
        <f t="shared" si="0"/>
        <v>231.42</v>
      </c>
      <c r="K7" s="5">
        <v>255</v>
      </c>
      <c r="L7" s="2">
        <f t="shared" si="1"/>
        <v>255</v>
      </c>
      <c r="M7" s="2">
        <f t="shared" si="2"/>
        <v>206.14</v>
      </c>
      <c r="N7" s="2"/>
      <c r="O7" s="2">
        <f t="shared" si="3"/>
        <v>206.14</v>
      </c>
      <c r="P7" s="39">
        <f t="shared" si="4"/>
        <v>65.280615805918984</v>
      </c>
      <c r="Q7" s="38">
        <f t="shared" si="5"/>
        <v>0.31668097315377408</v>
      </c>
    </row>
    <row r="8" spans="2:17" s="10" customFormat="1" x14ac:dyDescent="0.25">
      <c r="B8" s="36">
        <v>6</v>
      </c>
      <c r="C8" s="36" t="s">
        <v>28</v>
      </c>
      <c r="D8" s="11"/>
      <c r="E8" s="42" t="s">
        <v>33</v>
      </c>
      <c r="F8" s="36">
        <v>1</v>
      </c>
      <c r="G8" s="5">
        <v>164.8</v>
      </c>
      <c r="H8" s="37">
        <f t="shared" si="6"/>
        <v>164.8</v>
      </c>
      <c r="I8" s="5">
        <v>299</v>
      </c>
      <c r="J8" s="2">
        <f t="shared" si="0"/>
        <v>299</v>
      </c>
      <c r="K8" s="5">
        <v>285</v>
      </c>
      <c r="L8" s="2">
        <f t="shared" si="1"/>
        <v>285</v>
      </c>
      <c r="M8" s="2">
        <f t="shared" si="2"/>
        <v>249.6</v>
      </c>
      <c r="N8" s="2"/>
      <c r="O8" s="2">
        <f t="shared" si="3"/>
        <v>249.6</v>
      </c>
      <c r="P8" s="39">
        <f t="shared" si="4"/>
        <v>73.771810334300454</v>
      </c>
      <c r="Q8" s="38">
        <f t="shared" si="5"/>
        <v>0.29556013755729349</v>
      </c>
    </row>
    <row r="9" spans="2:17" s="10" customFormat="1" x14ac:dyDescent="0.25">
      <c r="B9" s="36">
        <v>7</v>
      </c>
      <c r="C9" s="36" t="s">
        <v>29</v>
      </c>
      <c r="D9" s="11"/>
      <c r="E9" s="42" t="s">
        <v>32</v>
      </c>
      <c r="F9" s="36">
        <v>4</v>
      </c>
      <c r="G9" s="5">
        <v>41.72</v>
      </c>
      <c r="H9" s="37">
        <f t="shared" si="6"/>
        <v>166.88</v>
      </c>
      <c r="I9" s="5">
        <v>46.53</v>
      </c>
      <c r="J9" s="2">
        <f t="shared" si="0"/>
        <v>186.12</v>
      </c>
      <c r="K9" s="5">
        <v>37</v>
      </c>
      <c r="L9" s="2">
        <f t="shared" si="1"/>
        <v>148</v>
      </c>
      <c r="M9" s="2">
        <f t="shared" si="2"/>
        <v>41.75</v>
      </c>
      <c r="N9" s="2"/>
      <c r="O9" s="2">
        <f t="shared" si="3"/>
        <v>167</v>
      </c>
      <c r="P9" s="2">
        <f t="shared" si="4"/>
        <v>4.7650708284347685</v>
      </c>
      <c r="Q9" s="38">
        <f t="shared" si="5"/>
        <v>0.11413343301640164</v>
      </c>
    </row>
    <row r="10" spans="2:17" s="10" customFormat="1" x14ac:dyDescent="0.25">
      <c r="B10" s="12"/>
      <c r="C10" s="6" t="s">
        <v>12</v>
      </c>
      <c r="D10" s="11"/>
      <c r="E10" s="42"/>
      <c r="F10" s="23"/>
      <c r="G10" s="24"/>
      <c r="H10" s="25"/>
      <c r="I10" s="22"/>
      <c r="J10" s="25"/>
      <c r="K10" s="22"/>
      <c r="L10" s="25"/>
      <c r="M10" s="26"/>
      <c r="N10" s="27" t="e">
        <f>SUM(#REF!)</f>
        <v>#REF!</v>
      </c>
      <c r="O10" s="28">
        <f>ROUND(SUM(O3:O9),2)</f>
        <v>18170.080000000002</v>
      </c>
      <c r="P10" s="29"/>
      <c r="Q10" s="30"/>
    </row>
    <row r="11" spans="2:17" s="10" customFormat="1" x14ac:dyDescent="0.25">
      <c r="B11" s="12"/>
      <c r="C11" s="7"/>
      <c r="D11" s="11"/>
      <c r="E11" s="42"/>
      <c r="F11" s="26"/>
      <c r="G11" s="26"/>
      <c r="H11" s="31"/>
      <c r="I11" s="26"/>
      <c r="J11" s="31"/>
      <c r="K11" s="26"/>
      <c r="L11" s="31"/>
      <c r="M11" s="26"/>
      <c r="N11" s="32" t="e">
        <f>N10/F10</f>
        <v>#REF!</v>
      </c>
      <c r="O11" s="33"/>
      <c r="P11" s="26"/>
      <c r="Q11" s="26"/>
    </row>
    <row r="12" spans="2:17" x14ac:dyDescent="0.25">
      <c r="B12" s="13"/>
      <c r="C12" s="8"/>
      <c r="F12" s="14"/>
      <c r="G12" s="14"/>
      <c r="H12" s="15"/>
      <c r="I12" s="14"/>
      <c r="J12" s="15"/>
      <c r="K12" s="14"/>
      <c r="L12" s="15"/>
      <c r="M12" s="14"/>
      <c r="N12" s="16"/>
      <c r="O12" s="17"/>
      <c r="P12" s="14"/>
      <c r="Q12" s="14"/>
    </row>
    <row r="13" spans="2:17" ht="28.5" x14ac:dyDescent="0.25">
      <c r="C13" s="43" t="s">
        <v>13</v>
      </c>
      <c r="F13" s="19">
        <v>3</v>
      </c>
      <c r="O13" s="20"/>
      <c r="P13" s="14"/>
      <c r="Q13" s="14"/>
    </row>
    <row r="14" spans="2:17" x14ac:dyDescent="0.25">
      <c r="C14" s="9"/>
      <c r="F14" s="19"/>
      <c r="O14" s="21"/>
      <c r="P14" s="14"/>
      <c r="Q14" s="14"/>
    </row>
  </sheetData>
  <pageMargins left="0.70833333333333304" right="0.70833333333333304" top="0.74791666666666701" bottom="0.74791666666666701" header="0.511811023622047" footer="0.511811023622047"/>
  <pageSetup paperSize="9" scale="62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9"/>
  <sheetViews>
    <sheetView workbookViewId="0">
      <selection activeCell="G34" sqref="G34"/>
    </sheetView>
  </sheetViews>
  <sheetFormatPr defaultRowHeight="15" x14ac:dyDescent="0.25"/>
  <sheetData>
    <row r="5" spans="1:3" x14ac:dyDescent="0.25">
      <c r="A5" t="s">
        <v>15</v>
      </c>
      <c r="B5">
        <v>167</v>
      </c>
      <c r="C5">
        <v>167</v>
      </c>
    </row>
    <row r="6" spans="1:3" x14ac:dyDescent="0.25">
      <c r="A6" t="s">
        <v>16</v>
      </c>
      <c r="B6">
        <v>196</v>
      </c>
      <c r="C6">
        <v>196</v>
      </c>
    </row>
    <row r="7" spans="1:3" x14ac:dyDescent="0.25">
      <c r="A7" t="s">
        <v>17</v>
      </c>
      <c r="B7">
        <v>195</v>
      </c>
      <c r="C7">
        <v>195</v>
      </c>
    </row>
    <row r="8" spans="1:3" x14ac:dyDescent="0.25">
      <c r="A8" t="s">
        <v>18</v>
      </c>
      <c r="B8">
        <v>206</v>
      </c>
      <c r="C8">
        <v>206</v>
      </c>
    </row>
    <row r="9" spans="1:3" x14ac:dyDescent="0.25">
      <c r="A9" t="s">
        <v>19</v>
      </c>
      <c r="B9">
        <v>195</v>
      </c>
      <c r="C9">
        <v>195</v>
      </c>
    </row>
    <row r="10" spans="1:3" x14ac:dyDescent="0.25">
      <c r="A10" t="s">
        <v>20</v>
      </c>
      <c r="B10">
        <v>185</v>
      </c>
      <c r="C10">
        <v>185</v>
      </c>
    </row>
    <row r="11" spans="1:3" x14ac:dyDescent="0.25">
      <c r="A11" t="s">
        <v>21</v>
      </c>
      <c r="B11">
        <v>226</v>
      </c>
      <c r="C11">
        <v>226</v>
      </c>
    </row>
    <row r="12" spans="1:3" x14ac:dyDescent="0.25">
      <c r="A12" t="s">
        <v>22</v>
      </c>
      <c r="B12">
        <v>215</v>
      </c>
      <c r="C12">
        <v>215</v>
      </c>
    </row>
    <row r="13" spans="1:3" x14ac:dyDescent="0.25">
      <c r="B13">
        <v>206</v>
      </c>
    </row>
    <row r="14" spans="1:3" x14ac:dyDescent="0.25">
      <c r="B14">
        <v>226</v>
      </c>
    </row>
    <row r="15" spans="1:3" x14ac:dyDescent="0.25">
      <c r="B15">
        <v>205</v>
      </c>
    </row>
    <row r="16" spans="1:3" x14ac:dyDescent="0.25">
      <c r="B16">
        <v>207</v>
      </c>
    </row>
    <row r="18" spans="2:3" x14ac:dyDescent="0.25">
      <c r="B18">
        <f>B5+B6+B7+B8+B9+B10+B11+B12+B13+B14+B15+B16</f>
        <v>2429</v>
      </c>
      <c r="C18">
        <f>C5+C6+C7+C8+C9+C10+C11+C12+C13+C14+C15+C16</f>
        <v>1585</v>
      </c>
    </row>
    <row r="19" spans="2:3" x14ac:dyDescent="0.25">
      <c r="C19">
        <v>1660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Расчет часов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0802 Лебедев С.А</dc:creator>
  <cp:lastModifiedBy>user</cp:lastModifiedBy>
  <cp:revision>36</cp:revision>
  <cp:lastPrinted>2026-05-27T05:40:46Z</cp:lastPrinted>
  <dcterms:created xsi:type="dcterms:W3CDTF">2014-02-03T04:18:55Z</dcterms:created>
  <dcterms:modified xsi:type="dcterms:W3CDTF">2026-06-16T06:04:29Z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