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AA0539F-4FED-43C7-9F6E-062168EB1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0" i="1" l="1"/>
  <c r="Q10" i="1" s="1"/>
  <c r="R10" i="1" s="1"/>
  <c r="P9" i="1"/>
  <c r="Q9" i="1" s="1"/>
  <c r="R9" i="1" s="1"/>
  <c r="J9" i="1"/>
  <c r="K9" i="1" s="1"/>
  <c r="M9" i="1"/>
  <c r="P11" i="1"/>
  <c r="Q11" i="1" s="1"/>
  <c r="R11" i="1" s="1"/>
  <c r="P7" i="1"/>
  <c r="Q7" i="1" s="1"/>
  <c r="R7" i="1" s="1"/>
  <c r="P8" i="1"/>
  <c r="Q8" i="1" s="1"/>
  <c r="R8" i="1" s="1"/>
  <c r="N8" i="1"/>
  <c r="M8" i="1"/>
  <c r="J8" i="1"/>
  <c r="K8" i="1" s="1"/>
  <c r="P12" i="1"/>
  <c r="Q12" i="1" s="1"/>
  <c r="R12" i="1" s="1"/>
  <c r="N12" i="1"/>
  <c r="M12" i="1"/>
  <c r="J12" i="1"/>
  <c r="K12" i="1" s="1"/>
  <c r="P5" i="1"/>
  <c r="Q5" i="1" s="1"/>
  <c r="R5" i="1" s="1"/>
  <c r="J6" i="1"/>
  <c r="K6" i="1" s="1"/>
  <c r="M6" i="1"/>
  <c r="N6" i="1"/>
  <c r="P6" i="1"/>
  <c r="Q6" i="1" s="1"/>
  <c r="R6" i="1" s="1"/>
  <c r="N5" i="1"/>
  <c r="M5" i="1"/>
  <c r="J5" i="1"/>
  <c r="K5" i="1" s="1"/>
  <c r="J10" i="1" l="1"/>
  <c r="K10" i="1" s="1"/>
  <c r="M10" i="1"/>
  <c r="N10" i="1"/>
  <c r="O10" i="1" s="1"/>
  <c r="N9" i="1"/>
  <c r="O9" i="1" s="1"/>
  <c r="J11" i="1"/>
  <c r="K11" i="1" s="1"/>
  <c r="M11" i="1"/>
  <c r="N11" i="1"/>
  <c r="J7" i="1"/>
  <c r="K7" i="1" s="1"/>
  <c r="N7" i="1"/>
  <c r="M7" i="1"/>
  <c r="O8" i="1"/>
  <c r="O12" i="1"/>
  <c r="O5" i="1"/>
  <c r="O6" i="1"/>
  <c r="R13" i="1"/>
  <c r="O11" i="1" l="1"/>
  <c r="O7" i="1"/>
</calcChain>
</file>

<file path=xl/sharedStrings.xml><?xml version="1.0" encoding="utf-8"?>
<sst xmlns="http://schemas.openxmlformats.org/spreadsheetml/2006/main" count="57" uniqueCount="42">
  <si>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</si>
  <si>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</si>
  <si>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</si>
  <si>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</si>
  <si>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</si>
  <si>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</si>
  <si>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</si>
  <si>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</si>
  <si>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</si>
  <si>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</si>
  <si>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</si>
  <si>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</si>
  <si>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</si>
  <si>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</si>
  <si>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</si>
  <si>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</si>
  <si>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</si>
  <si>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</si>
  <si>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</si>
  <si>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</si>
  <si>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</si>
  <si>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</si>
  <si>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</si>
  <si>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</si>
  <si>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</si>
  <si>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</si>
  <si>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</si>
  <si>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</si>
  <si>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</si>
  <si>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</si>
  <si>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</si>
  <si>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</si>
  <si>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>32.50.22.127</t>
  </si>
  <si>
    <t>Комплект для чрескостного остеосинтеза по Г.А. Илизарову по ТУ 9438-001-34071796-2013
в составе: Болт-спицефиксатор, М6, с пазом</t>
  </si>
  <si>
    <t>Комплект для чрескостного остеосинтеза по Г.А. Илизарову по ТУ 9438-001-34071796-2013
в составе: Болт-спицефиксатор с отверстием и резьбовой головкой, М6</t>
  </si>
  <si>
    <t xml:space="preserve">Комплект для чрескостного остеосинтеза по Г.А. Илизарову по ТУ 9438-001-34071796-2013
в составе: Спиценатягиватель </t>
  </si>
  <si>
    <t>Комплект для чрескостного остеосинтеза по Г.А. Илизарову по ТУ 9438-001-34071796-2013
в составе: Болт М6х10, нержавеющая сталь ( за 1 шт.)</t>
  </si>
  <si>
    <t>Комплект для чрескостного остеосинтеза по Г.А. Илизарову по ТУ 9438-001-34071796-2013
в составе: Гайка, М6, нержавеющая сталь (за 1 шт.)</t>
  </si>
  <si>
    <t>Комплект для чрескостного остеосинтеза по Г.А. Илизарову по ТУ 9438-001-34071796-2013
в составе: Полукольцо, D=150 мм, 21 отв.</t>
  </si>
  <si>
    <t xml:space="preserve">Комплект для чрескостного остеосинтеза по Г.А. Илизарову по ТУ 9438-001-34071796-2013
в составе: Ключ ГАЕЧНЫЙ, S - 10 мм, 12 мм </t>
  </si>
  <si>
    <t>Комплект для чрескостного остеосинтеза по Г.А. Илизарову по ТУ 9438-001-34071796-2013
в составе: Ключ торцевой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</si>
  <si>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543600,00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</si>
</sst>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61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5" fillId="0" borderId="1" xfId="0" applyFont="1" applyBorder="1" applyAlignment="1">
      <alignment vertical="top" wrapText="1"/>
    </xf>
    <xf numFmtId="0" fontId="35" fillId="0" borderId="1" xfId="0" applyFont="1" applyBorder="1" applyAlignment="1">
      <alignment horizontal="right" vertical="top" wrapText="1"/>
    </xf>
    <xf numFmtId="0" fontId="36" fillId="0" borderId="1" xfId="0" applyFont="1" applyBorder="1" applyAlignment="1">
      <alignment horizontal="right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13</xdr:row>
      <xdr:rowOff>0</xdr:rowOff>
    </xdr:from>
    <xdr:to>
      <xdr:col>14</xdr:col>
      <xdr:colOff>784860</xdr:colOff>
      <xdr:row>13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A15" sqref="A15:O15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8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8" s="6" customFormat="1" ht="41.25" customHeight="1">
      <c r="A3" s="43" t="s">
        <v>6</v>
      </c>
      <c r="B3" s="43"/>
      <c r="C3" s="28"/>
      <c r="D3" s="43" t="s">
        <v>26</v>
      </c>
      <c r="E3" s="43" t="s">
        <v>10</v>
      </c>
      <c r="F3" s="43" t="s">
        <v>11</v>
      </c>
      <c r="G3" s="44" t="s">
        <v>20</v>
      </c>
      <c r="H3" s="44"/>
      <c r="I3" s="44"/>
      <c r="J3" s="44" t="s">
        <v>21</v>
      </c>
      <c r="K3" s="44" t="s">
        <v>22</v>
      </c>
      <c r="L3" s="46" t="s">
        <v>9</v>
      </c>
      <c r="M3" s="44" t="s">
        <v>23</v>
      </c>
      <c r="N3" s="44" t="s">
        <v>12</v>
      </c>
      <c r="O3" s="41" t="s">
        <v>13</v>
      </c>
      <c r="P3" s="41" t="s">
        <v>8</v>
      </c>
      <c r="Q3" s="41" t="s">
        <v>19</v>
      </c>
      <c r="R3" s="48" t="s">
        <v>14</v>
      </c>
    </row>
    <row r="4" spans="1:18" s="6" customFormat="1" ht="15">
      <c r="A4" s="43"/>
      <c r="B4" s="43"/>
      <c r="C4" s="28"/>
      <c r="D4" s="43"/>
      <c r="E4" s="43"/>
      <c r="F4" s="43"/>
      <c r="G4" s="8" t="s">
        <v>28</v>
      </c>
      <c r="H4" s="8" t="s">
        <v>29</v>
      </c>
      <c r="I4" s="8" t="s">
        <v>30</v>
      </c>
      <c r="J4" s="45"/>
      <c r="K4" s="45"/>
      <c r="L4" s="47"/>
      <c r="M4" s="45" t="s">
        <v>15</v>
      </c>
      <c r="N4" s="45" t="s">
        <v>16</v>
      </c>
      <c r="O4" s="42" t="s">
        <v>17</v>
      </c>
      <c r="P4" s="42" t="s">
        <v>8</v>
      </c>
      <c r="Q4" s="41"/>
      <c r="R4" s="49"/>
    </row>
    <row r="5" spans="1:18" s="24" customFormat="1" ht="89.25">
      <c r="A5" s="26">
        <v>1</v>
      </c>
      <c r="B5" s="27"/>
      <c r="C5" s="58" t="s">
        <v>32</v>
      </c>
      <c r="D5" s="58" t="s">
        <v>33</v>
      </c>
      <c r="E5" s="21" t="s">
        <v>31</v>
      </c>
      <c r="F5" s="59">
        <v>50</v>
      </c>
      <c r="G5" s="22">
        <v>920</v>
      </c>
      <c r="H5" s="22">
        <v>935</v>
      </c>
      <c r="I5" s="22">
        <v>950</v>
      </c>
      <c r="J5" s="13">
        <f t="shared" ref="J5:J10" si="0">MIN(G5:I5)</f>
        <v>920</v>
      </c>
      <c r="K5" s="13">
        <f t="shared" ref="K5:K10" si="1">J5*(1+L5)</f>
        <v>920</v>
      </c>
      <c r="L5" s="23">
        <v>0</v>
      </c>
      <c r="M5" s="25">
        <f t="shared" ref="M5:M10" si="2">AVERAGE(G5:I5)*(1+L5)</f>
        <v>935</v>
      </c>
      <c r="N5" s="25">
        <f t="shared" ref="N5:N10" si="3">STDEV(G5:I5)</f>
        <v>15</v>
      </c>
      <c r="O5" s="9">
        <f t="shared" ref="O5:O10" si="4">N5/M5</f>
        <v>1.6042780748663103E-2</v>
      </c>
      <c r="P5" s="10">
        <f t="shared" ref="P5:P10" si="5">MIN(G5,H5,I5)</f>
        <v>920</v>
      </c>
      <c r="Q5" s="22">
        <f>P5</f>
        <v>920</v>
      </c>
      <c r="R5" s="22">
        <f>Q5*F5</f>
        <v>46000</v>
      </c>
    </row>
    <row r="6" spans="1:18" s="24" customFormat="1" ht="102">
      <c r="A6" s="33">
        <v>2</v>
      </c>
      <c r="B6" s="27"/>
      <c r="C6" s="58" t="s">
        <v>32</v>
      </c>
      <c r="D6" s="58" t="s">
        <v>34</v>
      </c>
      <c r="E6" s="21" t="s">
        <v>31</v>
      </c>
      <c r="F6" s="60">
        <v>20</v>
      </c>
      <c r="G6" s="22">
        <v>1700</v>
      </c>
      <c r="H6" s="22">
        <v>1800</v>
      </c>
      <c r="I6" s="22">
        <v>1900</v>
      </c>
      <c r="J6" s="13">
        <f t="shared" si="0"/>
        <v>1700</v>
      </c>
      <c r="K6" s="13">
        <f t="shared" si="1"/>
        <v>1700</v>
      </c>
      <c r="L6" s="23">
        <v>0</v>
      </c>
      <c r="M6" s="25">
        <f t="shared" si="2"/>
        <v>1800</v>
      </c>
      <c r="N6" s="25">
        <f t="shared" si="3"/>
        <v>100</v>
      </c>
      <c r="O6" s="9">
        <f t="shared" si="4"/>
        <v>5.5555555555555552E-2</v>
      </c>
      <c r="P6" s="10">
        <f t="shared" si="5"/>
        <v>1700</v>
      </c>
      <c r="Q6" s="22">
        <f t="shared" ref="Q6:Q10" si="6">P6</f>
        <v>1700</v>
      </c>
      <c r="R6" s="22">
        <f t="shared" ref="R6:R10" si="7">Q6*F6</f>
        <v>34000</v>
      </c>
    </row>
    <row r="7" spans="1:18" s="24" customFormat="1" ht="76.5">
      <c r="A7" s="33">
        <v>3</v>
      </c>
      <c r="B7" s="34"/>
      <c r="C7" s="58" t="s">
        <v>32</v>
      </c>
      <c r="D7" s="58" t="s">
        <v>35</v>
      </c>
      <c r="E7" s="21" t="s">
        <v>31</v>
      </c>
      <c r="F7" s="60">
        <v>1</v>
      </c>
      <c r="G7" s="22">
        <v>43160</v>
      </c>
      <c r="H7" s="22">
        <v>43500</v>
      </c>
      <c r="I7" s="22">
        <v>43800</v>
      </c>
      <c r="J7" s="13">
        <f t="shared" si="0"/>
        <v>43160</v>
      </c>
      <c r="K7" s="13">
        <f t="shared" si="1"/>
        <v>43160</v>
      </c>
      <c r="L7" s="23">
        <v>0</v>
      </c>
      <c r="M7" s="35">
        <f t="shared" si="2"/>
        <v>43486.666666666664</v>
      </c>
      <c r="N7" s="35">
        <f t="shared" si="3"/>
        <v>320.20826556060877</v>
      </c>
      <c r="O7" s="9">
        <f t="shared" si="4"/>
        <v>7.3633665236994203E-3</v>
      </c>
      <c r="P7" s="10">
        <f t="shared" si="5"/>
        <v>43160</v>
      </c>
      <c r="Q7" s="22">
        <f t="shared" si="6"/>
        <v>43160</v>
      </c>
      <c r="R7" s="22">
        <f t="shared" si="7"/>
        <v>43160</v>
      </c>
    </row>
    <row r="8" spans="1:18" s="24" customFormat="1" ht="89.25">
      <c r="A8" s="33">
        <v>4</v>
      </c>
      <c r="B8" s="34"/>
      <c r="C8" s="58" t="s">
        <v>32</v>
      </c>
      <c r="D8" s="58" t="s">
        <v>36</v>
      </c>
      <c r="E8" s="21" t="s">
        <v>31</v>
      </c>
      <c r="F8" s="60">
        <v>50</v>
      </c>
      <c r="G8" s="22">
        <v>260</v>
      </c>
      <c r="H8" s="22">
        <v>270</v>
      </c>
      <c r="I8" s="22">
        <v>290</v>
      </c>
      <c r="J8" s="13">
        <f t="shared" si="0"/>
        <v>260</v>
      </c>
      <c r="K8" s="13">
        <f t="shared" si="1"/>
        <v>260</v>
      </c>
      <c r="L8" s="23">
        <v>0</v>
      </c>
      <c r="M8" s="35">
        <f t="shared" si="2"/>
        <v>273.33333333333331</v>
      </c>
      <c r="N8" s="35">
        <f t="shared" si="3"/>
        <v>15.275252316519467</v>
      </c>
      <c r="O8" s="9">
        <f t="shared" si="4"/>
        <v>5.5885069450680981E-2</v>
      </c>
      <c r="P8" s="10">
        <f t="shared" si="5"/>
        <v>260</v>
      </c>
      <c r="Q8" s="22">
        <f t="shared" si="6"/>
        <v>260</v>
      </c>
      <c r="R8" s="22">
        <f t="shared" si="7"/>
        <v>13000</v>
      </c>
    </row>
    <row r="9" spans="1:18" s="24" customFormat="1" ht="89.25">
      <c r="A9" s="38">
        <v>5</v>
      </c>
      <c r="B9" s="37"/>
      <c r="C9" s="58" t="s">
        <v>32</v>
      </c>
      <c r="D9" s="58" t="s">
        <v>37</v>
      </c>
      <c r="E9" s="21" t="s">
        <v>31</v>
      </c>
      <c r="F9" s="60">
        <v>200</v>
      </c>
      <c r="G9" s="22">
        <v>160</v>
      </c>
      <c r="H9" s="22">
        <v>170</v>
      </c>
      <c r="I9" s="22">
        <v>195</v>
      </c>
      <c r="J9" s="13">
        <f t="shared" si="0"/>
        <v>160</v>
      </c>
      <c r="K9" s="13">
        <f t="shared" si="1"/>
        <v>160</v>
      </c>
      <c r="L9" s="23">
        <v>0</v>
      </c>
      <c r="M9" s="36">
        <f t="shared" si="2"/>
        <v>175</v>
      </c>
      <c r="N9" s="36">
        <f t="shared" si="3"/>
        <v>18.027756377319946</v>
      </c>
      <c r="O9" s="9">
        <f t="shared" si="4"/>
        <v>0.10301575072754254</v>
      </c>
      <c r="P9" s="10">
        <f t="shared" si="5"/>
        <v>160</v>
      </c>
      <c r="Q9" s="22">
        <f t="shared" si="6"/>
        <v>160</v>
      </c>
      <c r="R9" s="22">
        <f t="shared" si="7"/>
        <v>32000</v>
      </c>
    </row>
    <row r="10" spans="1:18" s="24" customFormat="1" ht="76.5">
      <c r="A10" s="38">
        <v>6</v>
      </c>
      <c r="B10" s="37"/>
      <c r="C10" s="58" t="s">
        <v>32</v>
      </c>
      <c r="D10" s="58" t="s">
        <v>38</v>
      </c>
      <c r="E10" s="21" t="s">
        <v>31</v>
      </c>
      <c r="F10" s="60">
        <v>50</v>
      </c>
      <c r="G10" s="22">
        <v>7080</v>
      </c>
      <c r="H10" s="22">
        <v>7092</v>
      </c>
      <c r="I10" s="22">
        <v>7120</v>
      </c>
      <c r="J10" s="13">
        <f t="shared" si="0"/>
        <v>7080</v>
      </c>
      <c r="K10" s="13">
        <f t="shared" si="1"/>
        <v>7080</v>
      </c>
      <c r="L10" s="23">
        <v>0</v>
      </c>
      <c r="M10" s="36">
        <f t="shared" si="2"/>
        <v>7097.333333333333</v>
      </c>
      <c r="N10" s="36">
        <f t="shared" si="3"/>
        <v>20.526405757787536</v>
      </c>
      <c r="O10" s="9">
        <f t="shared" si="4"/>
        <v>2.8921293102274381E-3</v>
      </c>
      <c r="P10" s="10">
        <f t="shared" si="5"/>
        <v>7080</v>
      </c>
      <c r="Q10" s="22">
        <f t="shared" si="6"/>
        <v>7080</v>
      </c>
      <c r="R10" s="22">
        <f t="shared" si="7"/>
        <v>354000</v>
      </c>
    </row>
    <row r="11" spans="1:18" s="24" customFormat="1" ht="89.25">
      <c r="A11" s="38">
        <v>7</v>
      </c>
      <c r="B11" s="32"/>
      <c r="C11" s="58" t="s">
        <v>32</v>
      </c>
      <c r="D11" s="58" t="s">
        <v>39</v>
      </c>
      <c r="E11" s="21" t="s">
        <v>31</v>
      </c>
      <c r="F11" s="60">
        <v>2</v>
      </c>
      <c r="G11" s="22">
        <v>1600</v>
      </c>
      <c r="H11" s="22">
        <v>1700</v>
      </c>
      <c r="I11" s="22">
        <v>1800</v>
      </c>
      <c r="J11" s="13">
        <f t="shared" ref="J11:J12" si="8">MIN(G11:I11)</f>
        <v>1600</v>
      </c>
      <c r="K11" s="13">
        <f t="shared" ref="K11:K12" si="9">J11*(1+L11)</f>
        <v>1600</v>
      </c>
      <c r="L11" s="23">
        <v>0</v>
      </c>
      <c r="M11" s="31">
        <f t="shared" ref="M11:M12" si="10">AVERAGE(G11:I11)*(1+L11)</f>
        <v>1700</v>
      </c>
      <c r="N11" s="31">
        <f t="shared" ref="N11:N12" si="11">STDEV(G11:I11)</f>
        <v>100</v>
      </c>
      <c r="O11" s="9">
        <f t="shared" ref="O11:O12" si="12">N11/M11</f>
        <v>5.8823529411764705E-2</v>
      </c>
      <c r="P11" s="10">
        <f t="shared" ref="P11:P12" si="13">MIN(G11,H11,I11)</f>
        <v>1600</v>
      </c>
      <c r="Q11" s="22">
        <f t="shared" ref="Q11:Q12" si="14">P11</f>
        <v>1600</v>
      </c>
      <c r="R11" s="22">
        <f t="shared" ref="R11:R12" si="15">Q11*F11</f>
        <v>3200</v>
      </c>
    </row>
    <row r="12" spans="1:18" s="24" customFormat="1" ht="63.75">
      <c r="A12" s="38">
        <v>8</v>
      </c>
      <c r="B12" s="32"/>
      <c r="C12" s="58" t="s">
        <v>32</v>
      </c>
      <c r="D12" s="58" t="s">
        <v>40</v>
      </c>
      <c r="E12" s="21" t="s">
        <v>31</v>
      </c>
      <c r="F12" s="60">
        <v>4</v>
      </c>
      <c r="G12" s="22">
        <v>4560</v>
      </c>
      <c r="H12" s="22">
        <v>4590</v>
      </c>
      <c r="I12" s="22">
        <v>4610</v>
      </c>
      <c r="J12" s="13">
        <f t="shared" si="8"/>
        <v>4560</v>
      </c>
      <c r="K12" s="13">
        <f t="shared" si="9"/>
        <v>4560</v>
      </c>
      <c r="L12" s="23">
        <v>0</v>
      </c>
      <c r="M12" s="31">
        <f t="shared" si="10"/>
        <v>4586.666666666667</v>
      </c>
      <c r="N12" s="31">
        <f t="shared" si="11"/>
        <v>25.16611478423583</v>
      </c>
      <c r="O12" s="9">
        <f t="shared" si="12"/>
        <v>5.4867982814467654E-3</v>
      </c>
      <c r="P12" s="10">
        <f t="shared" si="13"/>
        <v>4560</v>
      </c>
      <c r="Q12" s="22">
        <f t="shared" si="14"/>
        <v>4560</v>
      </c>
      <c r="R12" s="22">
        <f t="shared" si="15"/>
        <v>18240</v>
      </c>
    </row>
    <row r="13" spans="1:18" s="6" customFormat="1" ht="15">
      <c r="A13" s="14"/>
      <c r="B13" s="14"/>
      <c r="C13" s="14"/>
      <c r="D13" s="14"/>
      <c r="E13" s="14"/>
      <c r="F13" s="15" t="s">
        <v>18</v>
      </c>
      <c r="G13" s="18"/>
      <c r="H13" s="18"/>
      <c r="I13" s="18"/>
      <c r="J13" s="19"/>
      <c r="K13" s="19"/>
      <c r="L13" s="17"/>
      <c r="M13" s="16"/>
      <c r="N13" s="50" t="s">
        <v>24</v>
      </c>
      <c r="O13" s="50"/>
      <c r="P13" s="50"/>
      <c r="Q13" s="50"/>
      <c r="R13" s="20">
        <f>SUM(R5:R12)</f>
        <v>543600</v>
      </c>
    </row>
    <row r="14" spans="1:18" ht="37.5" customHeight="1">
      <c r="A14" s="53" t="s">
        <v>41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11"/>
      <c r="Q14" s="11"/>
      <c r="R14" s="12"/>
    </row>
    <row r="15" spans="1:18" ht="82.5" customHeight="1">
      <c r="A15" s="52" t="s">
        <v>25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1"/>
      <c r="Q15" s="11"/>
    </row>
    <row r="16" spans="1:18" ht="48" customHeight="1">
      <c r="A16" s="54" t="s">
        <v>7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</row>
    <row r="17" spans="1:15" ht="31.5">
      <c r="D17" s="1" t="s">
        <v>2</v>
      </c>
      <c r="E17" s="4" t="s">
        <v>1</v>
      </c>
      <c r="F17" s="51" t="s">
        <v>3</v>
      </c>
      <c r="G17" s="51"/>
    </row>
    <row r="18" spans="1:15">
      <c r="E18" s="4" t="s">
        <v>4</v>
      </c>
      <c r="F18" s="51" t="s">
        <v>5</v>
      </c>
      <c r="G18" s="51"/>
    </row>
    <row r="19" spans="1:15">
      <c r="J19" s="1"/>
      <c r="K19" s="1"/>
      <c r="L19" s="1"/>
      <c r="M19" s="1"/>
    </row>
    <row r="21" spans="1:15">
      <c r="A21" s="57"/>
      <c r="B21" s="57"/>
      <c r="C21" s="30"/>
      <c r="D21" s="55"/>
      <c r="E21" s="55"/>
      <c r="F21" s="55"/>
    </row>
    <row r="22" spans="1:15">
      <c r="A22" s="2"/>
      <c r="B22" s="2"/>
      <c r="C22" s="2"/>
      <c r="D22" s="2"/>
      <c r="E22" s="5"/>
    </row>
    <row r="23" spans="1:15">
      <c r="A23" s="51"/>
      <c r="B23" s="51"/>
      <c r="C23" s="29"/>
      <c r="D23" s="56"/>
      <c r="E23" s="56"/>
      <c r="F23" s="56"/>
      <c r="G23" s="56"/>
    </row>
    <row r="24" spans="1:1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</sheetData>
  <sheetProtection selectLockedCells="1" selectUnlockedCells="1"/>
  <mergeCells count="28">
    <mergeCell ref="A23:B23"/>
    <mergeCell ref="A15:O15"/>
    <mergeCell ref="M3:M4"/>
    <mergeCell ref="N3:N4"/>
    <mergeCell ref="A24:O24"/>
    <mergeCell ref="A14:O14"/>
    <mergeCell ref="A16:O16"/>
    <mergeCell ref="D21:F21"/>
    <mergeCell ref="D23:G23"/>
    <mergeCell ref="F17:G17"/>
    <mergeCell ref="A21:B21"/>
    <mergeCell ref="E3:E4"/>
    <mergeCell ref="F3:F4"/>
    <mergeCell ref="G3:I3"/>
    <mergeCell ref="J3:J4"/>
    <mergeCell ref="Q3:Q4"/>
    <mergeCell ref="P3:P4"/>
    <mergeCell ref="R3:R4"/>
    <mergeCell ref="N13:Q13"/>
    <mergeCell ref="F18:G18"/>
    <mergeCell ref="A1:O1"/>
    <mergeCell ref="A2:O2"/>
    <mergeCell ref="O3:O4"/>
    <mergeCell ref="A3:A4"/>
    <mergeCell ref="B3:B4"/>
    <mergeCell ref="D3:D4"/>
    <mergeCell ref="K3:K4"/>
    <mergeCell ref="L3:L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2026-08-27T06:32:53Z</dcterms:modified>
</cp:coreProperties>
</file>