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itina.ae\Desktop\Комплектующие\"/>
    </mc:Choice>
  </mc:AlternateContent>
  <bookViews>
    <workbookView xWindow="0" yWindow="0" windowWidth="28800" windowHeight="12330"/>
  </bookViews>
  <sheets>
    <sheet name="Лист1" sheetId="2" r:id="rId1"/>
  </sheets>
  <definedNames>
    <definedName name="_xlnm.Print_Area" localSheetId="0">Лист1!$A$1:$O$28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2" l="1"/>
  <c r="O17" i="2"/>
  <c r="O18" i="2"/>
  <c r="O19" i="2"/>
  <c r="O20" i="2"/>
  <c r="O21" i="2"/>
  <c r="O22" i="2"/>
  <c r="O23" i="2"/>
  <c r="N18" i="2"/>
  <c r="N21" i="2"/>
  <c r="N22" i="2"/>
  <c r="N23" i="2"/>
  <c r="L23" i="2"/>
  <c r="M23" i="2" s="1"/>
  <c r="L22" i="2"/>
  <c r="M22" i="2" s="1"/>
  <c r="M21" i="2"/>
  <c r="L21" i="2"/>
  <c r="L20" i="2"/>
  <c r="M20" i="2" s="1"/>
  <c r="L19" i="2"/>
  <c r="M19" i="2" s="1"/>
  <c r="M18" i="2"/>
  <c r="L18" i="2"/>
  <c r="L17" i="2"/>
  <c r="M17" i="2" s="1"/>
  <c r="L16" i="2"/>
  <c r="M16" i="2" s="1"/>
  <c r="L15" i="2"/>
  <c r="M15" i="2" s="1"/>
  <c r="O15" i="2" l="1"/>
  <c r="O24" i="2" s="1"/>
</calcChain>
</file>

<file path=xl/sharedStrings.xml><?xml version="1.0" encoding="utf-8"?>
<sst xmlns="http://schemas.openxmlformats.org/spreadsheetml/2006/main" count="52" uniqueCount="32">
  <si>
    <t>№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</si>
  <si>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</si>
  <si>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</si>
  <si>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</si>
  <si>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</si>
  <si>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Среднее квадра-тичное отклонение, σ</t>
  </si>
  <si>
    <t>Расчёт</t>
  </si>
  <si>
    <t>Источники цены (руб.)</t>
  </si>
  <si>
    <t>Средняя цена (руб.)</t>
  </si>
  <si>
    <t>Итого:</t>
  </si>
  <si>
    <t/>
  </si>
  <si>
    <t>цена источника 1</t>
  </si>
  <si>
    <t>цена источника 2</t>
  </si>
  <si>
    <t>цена источника 3</t>
  </si>
  <si>
    <t>Обоснование начальной (максимальной) цены договора,
цены договора, заключаемого с единственным поставщиком (подрядчиком, исполнителем)</t>
  </si>
  <si>
    <t>Используемый метод определения НМЦД с обоснованием:</t>
  </si>
  <si>
    <t xml:space="preserve">Метод сопоставимых рыночных цен (анализа рынка)
</t>
  </si>
  <si>
    <t>НМЦД (руб.)</t>
  </si>
  <si>
    <t>шт.</t>
  </si>
  <si>
    <t>ОКПД2</t>
  </si>
  <si>
    <t>26.20</t>
  </si>
  <si>
    <t>Дата подготовки обоснования НМЦД: 29.07.2026</t>
  </si>
  <si>
    <t>Монитор DEXP DQ27H1 V2 черный</t>
  </si>
  <si>
    <t>Материнская плата MSI PRO A620M-E</t>
  </si>
  <si>
    <t>Процессор AMD Ryzen 5 7500F OEM</t>
  </si>
  <si>
    <t>Блок питания DEEPCOOL PF750 [R-PF750D-HA0B-EU] черный</t>
  </si>
  <si>
    <t>Корпус DEXP AWS-DE7 черный</t>
  </si>
  <si>
    <t>Видеокарта Palit GeForce RTX 5060 Dual OC [NE75060S19P1-GB2063D]</t>
  </si>
  <si>
    <t>Кулер для процессора ARDOR GAMING Windstorm Z4 черный</t>
  </si>
  <si>
    <t>Оперативная память Kingston FURY Renegade Silver RGB [KF572C38RSA-24] 24 ГБ</t>
  </si>
  <si>
    <t>512 ГБ M.2 NVMe накопитель HP EX900 Plus [35M33AA#ABB]</t>
  </si>
  <si>
    <t xml:space="preserve">На основании проведённого анализа рынка и расчётов, НМЦД составляет: 274 501,76 рублей. Наименьшая стоимость поставляемых товаров составляет 255 663,34 рублей.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</si>
</sst>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7</xdr:row>
      <xdr:rowOff>100947</xdr:rowOff>
    </xdr:from>
    <xdr:to>
      <xdr:col>8</xdr:col>
      <xdr:colOff>1553127</xdr:colOff>
      <xdr:row>7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2801565"/>
          <a:ext cx="9811827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НМЦД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НМЦД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НМЦД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НМЦД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6" zoomScale="85" zoomScaleNormal="85" workbookViewId="0">
      <selection activeCell="M21" sqref="M21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6" ht="39.7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30" customHeight="1" x14ac:dyDescent="0.25"/>
    <row r="4" spans="1:16" ht="9.9499999999999993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ht="65.099999999999994" customHeight="1" x14ac:dyDescent="0.25">
      <c r="A5" s="46" t="s">
        <v>15</v>
      </c>
      <c r="B5" s="46"/>
      <c r="C5" s="1"/>
      <c r="D5" s="46" t="s">
        <v>16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6" ht="20.100000000000001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6" ht="24.95" customHeight="1" x14ac:dyDescent="0.25">
      <c r="A7" s="48" t="s">
        <v>6</v>
      </c>
      <c r="B7" s="48"/>
      <c r="C7" s="2"/>
      <c r="D7" s="2"/>
      <c r="E7" s="5"/>
      <c r="F7" s="47"/>
      <c r="G7" s="47"/>
      <c r="H7" s="47"/>
      <c r="I7" s="47"/>
      <c r="J7" s="47"/>
      <c r="K7" s="47"/>
      <c r="L7" s="47"/>
      <c r="M7" s="47"/>
      <c r="N7" s="47"/>
      <c r="O7" s="47"/>
    </row>
    <row r="8" spans="1:16" ht="140.1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5"/>
    </row>
    <row r="9" spans="1:16" ht="15" customHeight="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5"/>
    </row>
    <row r="10" spans="1:16" ht="5.0999999999999996" customHeight="1" x14ac:dyDescent="0.25">
      <c r="A10" s="9"/>
      <c r="B10" s="8"/>
      <c r="C10" s="7"/>
      <c r="D10" s="7"/>
      <c r="E10" s="20"/>
      <c r="F10" s="8"/>
      <c r="G10" s="10"/>
      <c r="H10" s="10"/>
      <c r="I10" s="32"/>
      <c r="J10" s="33"/>
      <c r="K10" s="34" t="s">
        <v>10</v>
      </c>
      <c r="L10" s="11"/>
      <c r="M10" s="11"/>
      <c r="N10" s="10"/>
      <c r="O10" s="10"/>
      <c r="P10" s="5"/>
    </row>
    <row r="11" spans="1:16" ht="20.100000000000001" customHeight="1" x14ac:dyDescent="0.25">
      <c r="A11" s="43" t="s">
        <v>0</v>
      </c>
      <c r="B11" s="37" t="s">
        <v>3</v>
      </c>
      <c r="C11" s="38"/>
      <c r="D11" s="38"/>
      <c r="E11" s="55"/>
      <c r="F11" s="35" t="s">
        <v>19</v>
      </c>
      <c r="G11" s="35" t="s">
        <v>1</v>
      </c>
      <c r="H11" s="35" t="s">
        <v>2</v>
      </c>
      <c r="I11" s="52" t="s">
        <v>7</v>
      </c>
      <c r="J11" s="53"/>
      <c r="K11" s="54" t="s">
        <v>10</v>
      </c>
      <c r="L11" s="49" t="s">
        <v>5</v>
      </c>
      <c r="M11" s="37" t="s">
        <v>4</v>
      </c>
      <c r="N11" s="49" t="s">
        <v>8</v>
      </c>
      <c r="O11" s="35" t="s">
        <v>17</v>
      </c>
      <c r="P11" s="5"/>
    </row>
    <row r="12" spans="1:16" ht="2.1" customHeight="1" x14ac:dyDescent="0.25">
      <c r="A12" s="43"/>
      <c r="B12" s="37"/>
      <c r="C12" s="38"/>
      <c r="D12" s="38"/>
      <c r="E12" s="55"/>
      <c r="F12" s="35"/>
      <c r="G12" s="35"/>
      <c r="H12" s="35"/>
      <c r="I12" s="10"/>
      <c r="J12" s="10"/>
      <c r="K12" s="10" t="s">
        <v>10</v>
      </c>
      <c r="L12" s="51"/>
      <c r="M12" s="37"/>
      <c r="N12" s="49"/>
      <c r="O12" s="35"/>
      <c r="P12" s="5"/>
    </row>
    <row r="13" spans="1:16" ht="20.100000000000001" customHeight="1" x14ac:dyDescent="0.25">
      <c r="A13" s="44"/>
      <c r="B13" s="39"/>
      <c r="C13" s="40"/>
      <c r="D13" s="40"/>
      <c r="E13" s="55"/>
      <c r="F13" s="36"/>
      <c r="G13" s="36"/>
      <c r="H13" s="36"/>
      <c r="I13" s="6" t="s">
        <v>11</v>
      </c>
      <c r="J13" s="4" t="s">
        <v>12</v>
      </c>
      <c r="K13" s="16" t="s">
        <v>13</v>
      </c>
      <c r="L13" s="50"/>
      <c r="M13" s="39"/>
      <c r="N13" s="50"/>
      <c r="O13" s="36"/>
      <c r="P13" s="5"/>
    </row>
    <row r="14" spans="1:16" ht="5.0999999999999996" customHeight="1" x14ac:dyDescent="0.25">
      <c r="A14" s="21"/>
      <c r="B14" s="18"/>
      <c r="C14" s="19"/>
      <c r="D14" s="19"/>
      <c r="E14" s="15"/>
      <c r="F14" s="10"/>
      <c r="G14" s="15"/>
      <c r="H14" s="15"/>
      <c r="I14" s="13"/>
      <c r="J14" s="11"/>
      <c r="K14" s="18" t="s">
        <v>10</v>
      </c>
      <c r="L14" s="11"/>
      <c r="M14" s="13"/>
      <c r="N14" s="13"/>
      <c r="O14" s="15"/>
      <c r="P14" s="5"/>
    </row>
    <row r="15" spans="1:16" ht="21.75" customHeight="1" x14ac:dyDescent="0.25">
      <c r="A15" s="17">
        <v>1</v>
      </c>
      <c r="B15" s="41" t="s">
        <v>22</v>
      </c>
      <c r="C15" s="42"/>
      <c r="D15" s="42"/>
      <c r="E15" s="28" t="s">
        <v>10</v>
      </c>
      <c r="F15" s="3" t="s">
        <v>20</v>
      </c>
      <c r="G15" s="3" t="s">
        <v>18</v>
      </c>
      <c r="H15" s="3">
        <v>2</v>
      </c>
      <c r="I15" s="14">
        <v>15399</v>
      </c>
      <c r="J15" s="14">
        <v>13999</v>
      </c>
      <c r="K15" s="14">
        <v>21949</v>
      </c>
      <c r="L15" s="14">
        <f>SQRT(((SUM((POWER(H15-K15,2)),(POWER(I15-K15,2)),(POWER(J15-K15,2)))/(COLUMNS(H15:J15)-1))))</f>
        <v>17143.159116685583</v>
      </c>
      <c r="M15" s="14">
        <f>L15/K15*100</f>
        <v>78.104510987678637</v>
      </c>
      <c r="N15" s="14">
        <v>17115.669999999998</v>
      </c>
      <c r="O15" s="14">
        <f>N15*H15</f>
        <v>34231.339999999997</v>
      </c>
      <c r="P15" s="5"/>
    </row>
    <row r="16" spans="1:16" ht="21" customHeight="1" x14ac:dyDescent="0.25">
      <c r="A16" s="25">
        <v>2</v>
      </c>
      <c r="B16" s="41" t="s">
        <v>23</v>
      </c>
      <c r="C16" s="42"/>
      <c r="D16" s="42"/>
      <c r="E16" s="29"/>
      <c r="F16" s="26" t="s">
        <v>20</v>
      </c>
      <c r="G16" s="24" t="s">
        <v>18</v>
      </c>
      <c r="H16" s="26">
        <v>2</v>
      </c>
      <c r="I16" s="14">
        <v>6828</v>
      </c>
      <c r="J16" s="14">
        <v>8057</v>
      </c>
      <c r="K16" s="14">
        <v>9494</v>
      </c>
      <c r="L16" s="14">
        <f t="shared" ref="L16:L23" si="0">SQRT(((SUM((POWER(H16-K16,2)),(POWER(I16-K16,2)),(POWER(J16-K16,2)))/(COLUMNS(H16:J16)-1))))</f>
        <v>7045.2320401815014</v>
      </c>
      <c r="M16" s="14">
        <f t="shared" ref="M16:M23" si="1">L16/K16*100</f>
        <v>74.207204973472727</v>
      </c>
      <c r="N16" s="14">
        <v>8126.33</v>
      </c>
      <c r="O16" s="14">
        <f t="shared" ref="O16:O23" si="2">N16*H16</f>
        <v>16252.66</v>
      </c>
    </row>
    <row r="17" spans="1:16" ht="21" customHeight="1" x14ac:dyDescent="0.25">
      <c r="A17" s="27">
        <v>3</v>
      </c>
      <c r="B17" s="57" t="s">
        <v>24</v>
      </c>
      <c r="C17" s="58"/>
      <c r="D17" s="58"/>
      <c r="E17" s="29"/>
      <c r="F17" s="26" t="s">
        <v>20</v>
      </c>
      <c r="G17" s="26" t="s">
        <v>18</v>
      </c>
      <c r="H17" s="26">
        <v>2</v>
      </c>
      <c r="I17" s="14">
        <v>12854</v>
      </c>
      <c r="J17" s="14">
        <v>12860</v>
      </c>
      <c r="K17" s="14">
        <v>12990</v>
      </c>
      <c r="L17" s="14">
        <f t="shared" si="0"/>
        <v>9184.8663572204459</v>
      </c>
      <c r="M17" s="14">
        <f t="shared" si="1"/>
        <v>70.707208292690112</v>
      </c>
      <c r="N17" s="14">
        <v>12901.33</v>
      </c>
      <c r="O17" s="14">
        <f t="shared" si="2"/>
        <v>25802.66</v>
      </c>
    </row>
    <row r="18" spans="1:16" ht="34.5" customHeight="1" x14ac:dyDescent="0.25">
      <c r="A18" s="27">
        <v>4</v>
      </c>
      <c r="B18" s="57" t="s">
        <v>25</v>
      </c>
      <c r="C18" s="58"/>
      <c r="D18" s="58"/>
      <c r="E18" s="29"/>
      <c r="F18" s="26" t="s">
        <v>20</v>
      </c>
      <c r="G18" s="26" t="s">
        <v>18</v>
      </c>
      <c r="H18" s="26">
        <v>2</v>
      </c>
      <c r="I18" s="14">
        <v>4469</v>
      </c>
      <c r="J18" s="14">
        <v>4499</v>
      </c>
      <c r="K18" s="14">
        <v>5039</v>
      </c>
      <c r="L18" s="14">
        <f t="shared" si="0"/>
        <v>3604.7100438176717</v>
      </c>
      <c r="M18" s="14">
        <f t="shared" si="1"/>
        <v>71.536218373043695</v>
      </c>
      <c r="N18" s="14">
        <f t="shared" ref="N18:N23" si="3">(I18+J18+K18)/3</f>
        <v>4669</v>
      </c>
      <c r="O18" s="14">
        <f t="shared" si="2"/>
        <v>9338</v>
      </c>
    </row>
    <row r="19" spans="1:16" ht="22.5" customHeight="1" x14ac:dyDescent="0.25">
      <c r="A19" s="27">
        <v>5</v>
      </c>
      <c r="B19" s="30" t="s">
        <v>26</v>
      </c>
      <c r="C19" s="31"/>
      <c r="D19" s="31"/>
      <c r="E19" s="29"/>
      <c r="F19" s="26" t="s">
        <v>20</v>
      </c>
      <c r="G19" s="26" t="s">
        <v>18</v>
      </c>
      <c r="H19" s="26">
        <v>2</v>
      </c>
      <c r="I19" s="14">
        <v>1499</v>
      </c>
      <c r="J19" s="14">
        <v>1920</v>
      </c>
      <c r="K19" s="14">
        <v>2024</v>
      </c>
      <c r="L19" s="14">
        <f t="shared" si="0"/>
        <v>1479.0072684067513</v>
      </c>
      <c r="M19" s="14">
        <f t="shared" si="1"/>
        <v>73.073481640649774</v>
      </c>
      <c r="N19" s="14">
        <v>1814.33</v>
      </c>
      <c r="O19" s="14">
        <f t="shared" si="2"/>
        <v>3628.66</v>
      </c>
    </row>
    <row r="20" spans="1:16" ht="33.75" customHeight="1" x14ac:dyDescent="0.25">
      <c r="A20" s="27">
        <v>6</v>
      </c>
      <c r="B20" s="30" t="s">
        <v>27</v>
      </c>
      <c r="C20" s="31"/>
      <c r="D20" s="31"/>
      <c r="E20" s="29"/>
      <c r="F20" s="26" t="s">
        <v>20</v>
      </c>
      <c r="G20" s="26" t="s">
        <v>18</v>
      </c>
      <c r="H20" s="26">
        <v>2</v>
      </c>
      <c r="I20" s="14">
        <v>37999</v>
      </c>
      <c r="J20" s="14">
        <v>41099</v>
      </c>
      <c r="K20" s="14">
        <v>41092</v>
      </c>
      <c r="L20" s="14">
        <f t="shared" si="0"/>
        <v>29137.216733929821</v>
      </c>
      <c r="M20" s="14">
        <f t="shared" si="1"/>
        <v>70.907273274432541</v>
      </c>
      <c r="N20" s="14">
        <v>40063.33</v>
      </c>
      <c r="O20" s="14">
        <f t="shared" si="2"/>
        <v>80126.66</v>
      </c>
    </row>
    <row r="21" spans="1:16" ht="33.75" customHeight="1" x14ac:dyDescent="0.25">
      <c r="A21" s="27">
        <v>7</v>
      </c>
      <c r="B21" s="30" t="s">
        <v>28</v>
      </c>
      <c r="C21" s="31"/>
      <c r="D21" s="31"/>
      <c r="E21" s="29"/>
      <c r="F21" s="26" t="s">
        <v>20</v>
      </c>
      <c r="G21" s="26" t="s">
        <v>18</v>
      </c>
      <c r="H21" s="26">
        <v>2</v>
      </c>
      <c r="I21" s="14">
        <v>1699</v>
      </c>
      <c r="J21" s="14">
        <v>2127</v>
      </c>
      <c r="K21" s="14">
        <v>1799</v>
      </c>
      <c r="L21" s="14">
        <f t="shared" si="0"/>
        <v>1293.5982761274847</v>
      </c>
      <c r="M21" s="14">
        <f t="shared" si="1"/>
        <v>71.906518962061412</v>
      </c>
      <c r="N21" s="14">
        <f t="shared" si="3"/>
        <v>1875</v>
      </c>
      <c r="O21" s="14">
        <f t="shared" si="2"/>
        <v>3750</v>
      </c>
    </row>
    <row r="22" spans="1:16" ht="32.25" customHeight="1" x14ac:dyDescent="0.25">
      <c r="A22" s="27">
        <v>8</v>
      </c>
      <c r="B22" s="30" t="s">
        <v>29</v>
      </c>
      <c r="C22" s="31"/>
      <c r="D22" s="31"/>
      <c r="E22" s="29"/>
      <c r="F22" s="26" t="s">
        <v>20</v>
      </c>
      <c r="G22" s="26" t="s">
        <v>18</v>
      </c>
      <c r="H22" s="26">
        <v>2</v>
      </c>
      <c r="I22" s="14">
        <v>38990</v>
      </c>
      <c r="J22" s="14">
        <v>35202</v>
      </c>
      <c r="K22" s="14">
        <v>35872</v>
      </c>
      <c r="L22" s="14">
        <f t="shared" si="0"/>
        <v>25463.97184258575</v>
      </c>
      <c r="M22" s="14">
        <f t="shared" si="1"/>
        <v>70.985648535308172</v>
      </c>
      <c r="N22" s="14">
        <f t="shared" si="3"/>
        <v>36688</v>
      </c>
      <c r="O22" s="14">
        <f t="shared" si="2"/>
        <v>73376</v>
      </c>
    </row>
    <row r="23" spans="1:16" ht="39" customHeight="1" x14ac:dyDescent="0.25">
      <c r="A23" s="25">
        <v>9</v>
      </c>
      <c r="B23" s="41" t="s">
        <v>30</v>
      </c>
      <c r="C23" s="42"/>
      <c r="D23" s="42"/>
      <c r="E23" s="29"/>
      <c r="F23" s="26" t="s">
        <v>20</v>
      </c>
      <c r="G23" s="26" t="s">
        <v>18</v>
      </c>
      <c r="H23" s="26">
        <v>2</v>
      </c>
      <c r="I23" s="14">
        <v>13282.67</v>
      </c>
      <c r="J23" s="14">
        <v>13422</v>
      </c>
      <c r="K23" s="14">
        <v>15289</v>
      </c>
      <c r="L23" s="14">
        <f t="shared" si="0"/>
        <v>10981.880942463818</v>
      </c>
      <c r="M23" s="14">
        <f t="shared" si="1"/>
        <v>71.828641130641756</v>
      </c>
      <c r="N23" s="14">
        <f t="shared" si="3"/>
        <v>13997.89</v>
      </c>
      <c r="O23" s="14">
        <f t="shared" si="2"/>
        <v>27995.78</v>
      </c>
    </row>
    <row r="24" spans="1:16" ht="40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22" t="s">
        <v>9</v>
      </c>
      <c r="O24" s="23">
        <f>SUM(O15:O23)</f>
        <v>274501.76000000001</v>
      </c>
    </row>
    <row r="25" spans="1:16" ht="24.75" customHeight="1" x14ac:dyDescent="0.25">
      <c r="A25" s="56" t="s">
        <v>31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P25" s="5"/>
    </row>
    <row r="26" spans="1:16" ht="20.100000000000001" customHeight="1" x14ac:dyDescent="0.25">
      <c r="G26" s="5"/>
      <c r="H26" s="5"/>
      <c r="I26" s="5"/>
      <c r="J26" s="5"/>
      <c r="K26" s="5"/>
      <c r="L26" s="5"/>
      <c r="M26" s="5"/>
      <c r="N26" s="5"/>
      <c r="O26" s="5"/>
    </row>
    <row r="27" spans="1:16" ht="15" customHeight="1" x14ac:dyDescent="0.25">
      <c r="A27" s="47" t="s">
        <v>21</v>
      </c>
      <c r="B27" s="47"/>
      <c r="C27" s="47"/>
      <c r="D27" s="47"/>
      <c r="E27" s="47"/>
      <c r="F27" s="47"/>
      <c r="G27" s="47"/>
      <c r="H27" s="5"/>
      <c r="I27" s="5"/>
      <c r="J27" s="5"/>
      <c r="K27" s="5"/>
      <c r="L27" s="5"/>
      <c r="M27" s="5"/>
      <c r="N27" s="5"/>
      <c r="O27" s="5"/>
    </row>
    <row r="28" spans="1:16" ht="39.950000000000003" customHeight="1" x14ac:dyDescent="0.25">
      <c r="H28" s="5"/>
      <c r="I28" s="5"/>
      <c r="J28" s="5"/>
      <c r="K28" s="5"/>
      <c r="L28" s="5"/>
      <c r="M28" s="5"/>
      <c r="N28" s="5"/>
      <c r="O28" s="5"/>
    </row>
  </sheetData>
  <mergeCells count="29">
    <mergeCell ref="A27:G27"/>
    <mergeCell ref="N11:N13"/>
    <mergeCell ref="H11:H13"/>
    <mergeCell ref="L11:L13"/>
    <mergeCell ref="M11:M13"/>
    <mergeCell ref="I11:K11"/>
    <mergeCell ref="E11:E13"/>
    <mergeCell ref="F11:F13"/>
    <mergeCell ref="G11:G13"/>
    <mergeCell ref="A25:M25"/>
    <mergeCell ref="B16:D16"/>
    <mergeCell ref="B23:D23"/>
    <mergeCell ref="B17:D17"/>
    <mergeCell ref="B18:D18"/>
    <mergeCell ref="B19:D19"/>
    <mergeCell ref="B20:D20"/>
    <mergeCell ref="A11:A13"/>
    <mergeCell ref="A1:O2"/>
    <mergeCell ref="D5:O5"/>
    <mergeCell ref="F7:O7"/>
    <mergeCell ref="A8:O8"/>
    <mergeCell ref="A5:B5"/>
    <mergeCell ref="A7:B7"/>
    <mergeCell ref="B21:D21"/>
    <mergeCell ref="B22:D22"/>
    <mergeCell ref="I10:K10"/>
    <mergeCell ref="O11:O13"/>
    <mergeCell ref="B11:D13"/>
    <mergeCell ref="B15:D15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Никитина Анастасия Евгеньевна</cp:lastModifiedBy>
  <cp:lastPrinted>2026-07-03T05:57:10Z</cp:lastPrinted>
  <dcterms:created xsi:type="dcterms:W3CDTF">2025-08-27T13:07:43Z</dcterms:created>
  <dcterms:modified xsi:type="dcterms:W3CDTF">2026-07-29T12:40:25Z</dcterms:modified>
</cp:coreProperties>
</file>