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89F7894F-BBB2-4D4E-86C5-CDF83CA2B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2" l="1"/>
  <c r="M22" i="2" l="1"/>
  <c r="L22" i="2"/>
  <c r="K22" i="2"/>
  <c r="P22" i="2" s="1"/>
  <c r="M21" i="2"/>
  <c r="L21" i="2"/>
  <c r="K21" i="2"/>
  <c r="P21" i="2" s="1"/>
  <c r="M20" i="2"/>
  <c r="L20" i="2"/>
  <c r="K20" i="2"/>
  <c r="P20" i="2" s="1"/>
  <c r="N22" i="2" l="1"/>
  <c r="O22" i="2" s="1"/>
  <c r="N21" i="2"/>
  <c r="O21" i="2" s="1"/>
  <c r="N20" i="2"/>
  <c r="O20" i="2" s="1"/>
  <c r="M19" i="2"/>
  <c r="M23" i="2" l="1"/>
  <c r="L23" i="2"/>
  <c r="K23" i="2"/>
  <c r="P23" i="2" s="1"/>
  <c r="K19" i="2"/>
  <c r="P19" i="2" s="1"/>
  <c r="C16" i="2" l="1"/>
  <c r="N23" i="2"/>
  <c r="O23" i="2" s="1"/>
  <c r="N19" i="2"/>
  <c r="O19" i="2" s="1"/>
</calcChain>
</file>

<file path=xl/sharedStrings.xml><?xml version="1.0" encoding="utf-8"?>
<sst xmlns="http://schemas.openxmlformats.org/spreadsheetml/2006/main" count="68" uniqueCount="55">
  <si>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</si>
  <si>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</si>
  <si>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</si>
  <si>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</si>
  <si>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</si>
  <si>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</si>
  <si>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</si>
  <si>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</si>
  <si>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Сред.квадр.откл. σ=</t>
  </si>
  <si>
    <t>Коэфф вариации V=</t>
  </si>
  <si>
    <t>Средн. арифм.</t>
  </si>
  <si>
    <t>Начальная (максимальная) цена контракта</t>
  </si>
  <si>
    <t>Кол-во источников</t>
  </si>
  <si>
    <t>Дата составления</t>
  </si>
  <si>
    <t>Приложение № 2
к извещению о проведении электронного аукциона</t>
  </si>
  <si>
    <t>Основные характеристики объекта закупки</t>
  </si>
  <si>
    <t>Наименование</t>
  </si>
  <si>
    <t>Характеристики объекта закупки</t>
  </si>
  <si>
    <t>В соответствии с описанием объекта закупки (Техническое задание - Приложение № 1)</t>
  </si>
  <si>
    <t>Используемый метод определения НМЦК, обоснование его применения</t>
  </si>
  <si>
    <t>Начальная (максимальная) цена контракта (далее - НМЦК) была определена методом сопоставимых рыночных цен (анализа рынка) в соответствии с приказом Минэкономразвития России № 567 от 02.10.2013 «Об утверждении методических рекомендаций по применению методов определения (начальной) максимальной цены, цены контракта, заключаемого с единственным поставщиком (подрядчиком, исполнителем)».</t>
  </si>
  <si>
    <t>Тарифы и нормативы на отпускные цены (при необходимости)</t>
  </si>
  <si>
    <t>Расчетные формулы</t>
  </si>
  <si>
    <t>начальная (максимальная) цена контракта,  определяемая методом сопоставимых рыночных цен (анализ рынка)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</si>
  <si>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услуг, с учетом различий в характеристиках товаров, коммерческих и (или) финансовых условий поставок товаров, работ, услуг</t>
  </si>
  <si>
    <t xml:space="preserve">средняя арифметическая величина цены единицы товара, работы, услуги - &lt;ц&gt; </t>
  </si>
  <si>
    <t>отношение суммы цен единицы товара, указанных во всех ценовых предложениях к количеству полученных ценовых предложений</t>
  </si>
  <si>
    <r>
      <t xml:space="preserve">среднее квадратичное отклонение </t>
    </r>
    <r>
      <rPr>
        <sz val="16"/>
        <color theme="1"/>
        <rFont val="Times New Roman"/>
        <family val="1"/>
        <charset val="204"/>
      </rPr>
      <t>σ</t>
    </r>
  </si>
  <si>
    <t>коэффициент вариации V</t>
  </si>
  <si>
    <t>Совокупность цен принимается однородной при значении коэффициента вариации менее 33%</t>
  </si>
  <si>
    <t>начальная (максимальная) цена контракта для каждого предмета закупки (рыночная стоимость)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</si>
  <si>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</si>
  <si>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сумма НМЦК всех предметов закупки</t>
  </si>
  <si>
    <t>Единица измерения</t>
  </si>
  <si>
    <t>Кол-во позиций  (всего)</t>
  </si>
  <si>
    <t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</t>
  </si>
  <si>
    <t xml:space="preserve">В отношении объекта закупки отсутствуют утвержденные тарифы и нормативы на отпускные цены. </t>
  </si>
  <si>
    <t xml:space="preserve">Обоснование начальной (максимальной) цены контракта для проведения аукциона в электронной форме </t>
  </si>
  <si>
    <t>Руководитель контрактной службы _____________________________С.Н. Волкова</t>
  </si>
  <si>
    <t xml:space="preserve">Согласовано: Главный бухгалтер Сибирского филиала ФГБУ ЦЭПП МЧС России   __________________  В.Л. Прохорова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</si>
  <si>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соответствии с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исполнителем)", а также во избежание сговора участников размещения заказа и нарушения статьи 11 Федерального закона № 135-ФЗ от 26.07.2006 года «О защите конкуренции», Заказчик не указывает сведения о потенциальных поставщиках, сделавших коммерческие предложения. Данные сведения хранятся у Заказчика.</t>
  </si>
  <si>
    <t>см. таблицу</t>
  </si>
  <si>
    <t>Поставка расходных материалов для фитотерапии, предназначенных для проведения мероприятий в рамках медико-психологической реабилитации для нужд Сибирского филиала ФГБУ ЦЭПП МЧС России</t>
  </si>
  <si>
    <t xml:space="preserve">Расчет выполнил:                                                                                                                                                                                                                                                                                                                                                                                                                                                                               Врач-терапевт высшей категории Сибирского филиала ФГБУ ЦЭПП МЧС России   __________________ Н.А. Крюкова                                                                                                                                                                                                                                                                                                                  Соответствие обоснования начальной (максимальной) цены контракта, цены контракта, заключаемого с единственным поставщиком, требованиям ст. 22 Федерального закона от 05.04.2013 № 44-ФЗ «О контрактной системе в сфере осуществления закупок товаров, работ, услуг для государственных и муниципальных нужд», требованиям «Методических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поставщиком» (утв. Приказом МЭР от 02.10.2013 № 567)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</si>
  <si>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Удостоверяю:  Начальник Сибирского филиала ФГБУ ЦЭПП МЧС России   __________________  Ю.О. Ковалева</t>
  </si>
  <si>
    <t>Ценовое предложение №1  Вх. № 26-91от 25.08.2026</t>
  </si>
  <si>
    <t>Ценовое предложение №2 Вх. № 26-92 от 25.08.2026</t>
  </si>
  <si>
    <t>Ценовое предложение №3 Вх. № 26-93 от 25.08.2026</t>
  </si>
  <si>
    <t>А.П. Чернявская</t>
  </si>
  <si>
    <t>Напиток чайный Гипотензивный (60 брикетов по 2 г)</t>
  </si>
  <si>
    <t>Напиток чайный Витаминный  (60 брикетов по 2 г)</t>
  </si>
  <si>
    <t>Напиток чайный профилактика остеохондроза и болезней (60 брикетов по 2 г)</t>
  </si>
  <si>
    <t>Фитопар для фитобочки Общеукрепляющий (20 фильтр-пакетов по 25 г)</t>
  </si>
  <si>
    <t>Фитопар для фитобочки Успокаивающий  (20 фильтр-пакетов по 25 г)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</si>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</sst>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</font>
    <font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44821</xdr:colOff>
      <xdr:row>10</xdr:row>
      <xdr:rowOff>56031</xdr:rowOff>
    </xdr:from>
    <xdr:to>
      <xdr:col>5</xdr:col>
      <xdr:colOff>11206</xdr:colOff>
      <xdr:row>10</xdr:row>
      <xdr:rowOff>627529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03056" y="5210737"/>
          <a:ext cx="1938620" cy="5714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305793</xdr:colOff>
      <xdr:row>10</xdr:row>
      <xdr:rowOff>707662</xdr:rowOff>
    </xdr:from>
    <xdr:to>
      <xdr:col>4</xdr:col>
      <xdr:colOff>740857</xdr:colOff>
      <xdr:row>11</xdr:row>
      <xdr:rowOff>480066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64028" y="5862368"/>
          <a:ext cx="1141035" cy="482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561975</xdr:colOff>
      <xdr:row>8</xdr:row>
      <xdr:rowOff>94690</xdr:rowOff>
    </xdr:from>
    <xdr:to>
      <xdr:col>5</xdr:col>
      <xdr:colOff>997323</xdr:colOff>
      <xdr:row>8</xdr:row>
      <xdr:rowOff>705969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20210" y="3557308"/>
          <a:ext cx="2407583" cy="6112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view="pageBreakPreview" topLeftCell="A10" zoomScale="85" zoomScaleNormal="85" zoomScaleSheetLayoutView="85" workbookViewId="0">
      <selection activeCell="D6" sqref="D6:P6"/>
    </sheetView>
  </sheetViews>
  <sheetFormatPr defaultColWidth="8.85546875" defaultRowHeight="15" x14ac:dyDescent="0.25"/>
  <cols>
    <col min="1" max="1" width="9.140625" bestFit="1" customWidth="1"/>
    <col min="2" max="2" width="39.85546875" customWidth="1"/>
    <col min="3" max="3" width="10.85546875" customWidth="1"/>
    <col min="4" max="4" width="10.5703125" customWidth="1"/>
    <col min="5" max="5" width="19" customWidth="1"/>
    <col min="6" max="6" width="18.140625" customWidth="1"/>
    <col min="7" max="7" width="18.28515625" customWidth="1"/>
    <col min="8" max="8" width="12" hidden="1" customWidth="1"/>
    <col min="9" max="9" width="12.140625" hidden="1" customWidth="1"/>
    <col min="10" max="10" width="3.140625" hidden="1" customWidth="1"/>
    <col min="11" max="11" width="17.140625" customWidth="1"/>
    <col min="12" max="12" width="9.140625" bestFit="1" customWidth="1"/>
    <col min="13" max="13" width="13.7109375" bestFit="1" customWidth="1"/>
    <col min="14" max="14" width="15" customWidth="1"/>
    <col min="15" max="15" width="21.7109375" customWidth="1"/>
    <col min="16" max="16" width="21.5703125" customWidth="1"/>
  </cols>
  <sheetData>
    <row r="1" spans="1:16" ht="35.25" customHeight="1" x14ac:dyDescent="0.25">
      <c r="A1" s="2"/>
      <c r="B1" s="2"/>
      <c r="C1" s="2"/>
      <c r="D1" s="2"/>
      <c r="E1" s="3"/>
      <c r="F1" s="3"/>
      <c r="G1" s="3"/>
      <c r="H1" s="3"/>
      <c r="I1" s="3"/>
      <c r="J1" s="3"/>
      <c r="K1" s="22" t="s">
        <v>14</v>
      </c>
      <c r="L1" s="22"/>
      <c r="M1" s="22"/>
      <c r="N1" s="22"/>
      <c r="O1" s="22"/>
      <c r="P1" s="22"/>
    </row>
    <row r="2" spans="1:16" ht="14.25" customHeight="1" x14ac:dyDescent="0.25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0.5" customHeight="1" thickBot="1" x14ac:dyDescent="0.3">
      <c r="A3" s="28" t="s">
        <v>15</v>
      </c>
      <c r="B3" s="29"/>
      <c r="C3" s="29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</row>
    <row r="4" spans="1:16" ht="33" customHeight="1" thickBot="1" x14ac:dyDescent="0.3">
      <c r="A4" s="30"/>
      <c r="B4" s="31"/>
      <c r="C4" s="31"/>
      <c r="D4" s="4" t="s">
        <v>0</v>
      </c>
      <c r="E4" s="32" t="s">
        <v>16</v>
      </c>
      <c r="F4" s="32"/>
      <c r="G4" s="32"/>
      <c r="H4" s="32" t="s">
        <v>17</v>
      </c>
      <c r="I4" s="32"/>
      <c r="J4" s="32"/>
      <c r="K4" s="32"/>
      <c r="L4" s="32"/>
      <c r="M4" s="32"/>
      <c r="N4" s="32"/>
      <c r="O4" s="4" t="s">
        <v>34</v>
      </c>
      <c r="P4" s="4" t="s">
        <v>33</v>
      </c>
    </row>
    <row r="5" spans="1:16" ht="68.25" customHeight="1" thickBot="1" x14ac:dyDescent="0.3">
      <c r="A5" s="30"/>
      <c r="B5" s="31"/>
      <c r="C5" s="31"/>
      <c r="D5" s="4">
        <v>1</v>
      </c>
      <c r="E5" s="32" t="s">
        <v>42</v>
      </c>
      <c r="F5" s="32"/>
      <c r="G5" s="32"/>
      <c r="H5" s="32" t="s">
        <v>18</v>
      </c>
      <c r="I5" s="32"/>
      <c r="J5" s="32"/>
      <c r="K5" s="32"/>
      <c r="L5" s="32"/>
      <c r="M5" s="32"/>
      <c r="N5" s="32"/>
      <c r="O5" s="4" t="s">
        <v>41</v>
      </c>
      <c r="P5" s="17" t="s">
        <v>54</v>
      </c>
    </row>
    <row r="6" spans="1:16" ht="52.5" customHeight="1" x14ac:dyDescent="0.25">
      <c r="A6" s="36" t="s">
        <v>19</v>
      </c>
      <c r="B6" s="37"/>
      <c r="C6" s="37"/>
      <c r="D6" s="42" t="s">
        <v>20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30" customHeight="1" x14ac:dyDescent="0.25">
      <c r="A7" s="36" t="s">
        <v>21</v>
      </c>
      <c r="B7" s="36"/>
      <c r="C7" s="36"/>
      <c r="D7" s="39" t="s">
        <v>36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1"/>
    </row>
    <row r="8" spans="1:16" ht="15.75" customHeight="1" x14ac:dyDescent="0.25">
      <c r="A8" s="38" t="s">
        <v>22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 ht="86.25" customHeight="1" x14ac:dyDescent="0.25">
      <c r="A9" s="36" t="s">
        <v>23</v>
      </c>
      <c r="B9" s="36"/>
      <c r="C9" s="36"/>
      <c r="D9" s="36" t="s">
        <v>24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 ht="30" customHeight="1" x14ac:dyDescent="0.25">
      <c r="A10" s="36" t="s">
        <v>25</v>
      </c>
      <c r="B10" s="36"/>
      <c r="C10" s="36"/>
      <c r="D10" s="43" t="s">
        <v>26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spans="1:16" ht="52.5" customHeight="1" x14ac:dyDescent="0.25">
      <c r="A11" s="36" t="s">
        <v>27</v>
      </c>
      <c r="B11" s="36"/>
      <c r="C11" s="36"/>
      <c r="D11" s="36" t="s">
        <v>35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38.25" customHeight="1" x14ac:dyDescent="0.25">
      <c r="A12" s="36" t="s">
        <v>28</v>
      </c>
      <c r="B12" s="36"/>
      <c r="C12" s="36"/>
      <c r="D12" s="36" t="s">
        <v>29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</row>
    <row r="13" spans="1:16" ht="64.5" customHeight="1" x14ac:dyDescent="0.25">
      <c r="A13" s="46" t="s">
        <v>30</v>
      </c>
      <c r="B13" s="36"/>
      <c r="C13" s="36"/>
      <c r="D13" s="36" t="s">
        <v>31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1:16" ht="15.75" customHeight="1" x14ac:dyDescent="0.25">
      <c r="A14" s="46" t="s">
        <v>11</v>
      </c>
      <c r="B14" s="36"/>
      <c r="C14" s="36"/>
      <c r="D14" s="36" t="s">
        <v>32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.75" customHeight="1" x14ac:dyDescent="0.25">
      <c r="A15" s="52" t="s">
        <v>13</v>
      </c>
      <c r="B15" s="53"/>
      <c r="C15" s="54">
        <v>46259</v>
      </c>
      <c r="D15" s="55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38.25" customHeight="1" x14ac:dyDescent="0.25">
      <c r="A16" s="26" t="s">
        <v>11</v>
      </c>
      <c r="B16" s="27"/>
      <c r="C16" s="47">
        <f>SUM(P19:P23)</f>
        <v>20401.900000000001</v>
      </c>
      <c r="D16" s="48"/>
      <c r="E16" s="49" t="s">
        <v>42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1"/>
    </row>
    <row r="17" spans="1:16" ht="60" customHeight="1" x14ac:dyDescent="0.25">
      <c r="A17" s="23" t="s">
        <v>0</v>
      </c>
      <c r="B17" s="23" t="s">
        <v>1</v>
      </c>
      <c r="C17" s="23" t="s">
        <v>2</v>
      </c>
      <c r="D17" s="23"/>
      <c r="E17" s="8" t="s">
        <v>45</v>
      </c>
      <c r="F17" s="8" t="s">
        <v>46</v>
      </c>
      <c r="G17" s="8" t="s">
        <v>47</v>
      </c>
      <c r="H17" s="9"/>
      <c r="I17" s="9"/>
      <c r="J17" s="9"/>
      <c r="K17" s="24" t="s">
        <v>10</v>
      </c>
      <c r="L17" s="23" t="s">
        <v>12</v>
      </c>
      <c r="M17" s="23" t="s">
        <v>8</v>
      </c>
      <c r="N17" s="23" t="s">
        <v>9</v>
      </c>
      <c r="O17" s="23" t="s">
        <v>6</v>
      </c>
      <c r="P17" s="56" t="s">
        <v>7</v>
      </c>
    </row>
    <row r="18" spans="1:16" ht="31.5" customHeight="1" x14ac:dyDescent="0.25">
      <c r="A18" s="23"/>
      <c r="B18" s="23"/>
      <c r="C18" s="10" t="s">
        <v>3</v>
      </c>
      <c r="D18" s="10" t="s">
        <v>4</v>
      </c>
      <c r="E18" s="9" t="s">
        <v>5</v>
      </c>
      <c r="F18" s="9" t="s">
        <v>5</v>
      </c>
      <c r="G18" s="9" t="s">
        <v>5</v>
      </c>
      <c r="H18" s="9" t="s">
        <v>5</v>
      </c>
      <c r="I18" s="9" t="s">
        <v>5</v>
      </c>
      <c r="J18" s="9" t="s">
        <v>5</v>
      </c>
      <c r="K18" s="25"/>
      <c r="L18" s="23"/>
      <c r="M18" s="23"/>
      <c r="N18" s="23"/>
      <c r="O18" s="23"/>
      <c r="P18" s="56"/>
    </row>
    <row r="19" spans="1:16" ht="30" x14ac:dyDescent="0.25">
      <c r="A19" s="6">
        <v>1</v>
      </c>
      <c r="B19" s="16" t="s">
        <v>49</v>
      </c>
      <c r="C19" s="6" t="s">
        <v>54</v>
      </c>
      <c r="D19" s="6">
        <v>5</v>
      </c>
      <c r="E19" s="11">
        <v>398.63</v>
      </c>
      <c r="F19" s="11">
        <v>384.76</v>
      </c>
      <c r="G19" s="11">
        <v>346.63</v>
      </c>
      <c r="H19" s="11"/>
      <c r="I19" s="11"/>
      <c r="J19" s="12"/>
      <c r="K19" s="13">
        <f>AVERAGE(E19,F19,G19,H19,I19)</f>
        <v>376.67333333333335</v>
      </c>
      <c r="L19" s="6">
        <f>COUNT(E19:I19)</f>
        <v>3</v>
      </c>
      <c r="M19" s="5">
        <f>STDEV(E19,F19,G19,H19,I19)</f>
        <v>26.926671412065275</v>
      </c>
      <c r="N19" s="5">
        <f t="shared" ref="N19:N23" si="0">M19/K19*100</f>
        <v>7.1485473032509006</v>
      </c>
      <c r="O19" s="5" t="str">
        <f>IF(N19&lt;33,"ОДНОРОДНЫЕ","НЕОДНОРОДНЫЕ")</f>
        <v>ОДНОРОДНЫЕ</v>
      </c>
      <c r="P19" s="14">
        <f>K19*D19</f>
        <v>1883.3666666666668</v>
      </c>
    </row>
    <row r="20" spans="1:16" ht="30" x14ac:dyDescent="0.25">
      <c r="A20" s="19">
        <v>2</v>
      </c>
      <c r="B20" s="16" t="s">
        <v>50</v>
      </c>
      <c r="C20" s="20" t="s">
        <v>54</v>
      </c>
      <c r="D20" s="19">
        <v>5</v>
      </c>
      <c r="E20" s="11">
        <v>457.39</v>
      </c>
      <c r="F20" s="11">
        <v>441.48</v>
      </c>
      <c r="G20" s="11">
        <v>397.73</v>
      </c>
      <c r="H20" s="11"/>
      <c r="I20" s="11"/>
      <c r="J20" s="12"/>
      <c r="K20" s="13">
        <f t="shared" ref="K20:K21" si="1">AVERAGE(E20,F20,G20,H20,I20)</f>
        <v>432.2</v>
      </c>
      <c r="L20" s="19">
        <f t="shared" ref="L20:L21" si="2">COUNT(E20:I20)</f>
        <v>3</v>
      </c>
      <c r="M20" s="18">
        <f t="shared" ref="M20:M21" si="3">STDEV(E20,F20,G20,H20,I20)</f>
        <v>30.893651451390451</v>
      </c>
      <c r="N20" s="18">
        <f t="shared" ref="N20:N22" si="4">M20/K20*100</f>
        <v>7.1479989475683601</v>
      </c>
      <c r="O20" s="18" t="str">
        <f t="shared" ref="O20:O21" si="5">IF(N20&lt;33,"ОДНОРОДНЫЕ","НЕОДНОРОДНЫЕ")</f>
        <v>ОДНОРОДНЫЕ</v>
      </c>
      <c r="P20" s="14">
        <f t="shared" ref="P20:P21" si="6">K20*D20</f>
        <v>2161</v>
      </c>
    </row>
    <row r="21" spans="1:16" ht="45" x14ac:dyDescent="0.25">
      <c r="A21" s="19">
        <v>3</v>
      </c>
      <c r="B21" s="16" t="s">
        <v>51</v>
      </c>
      <c r="C21" s="20" t="s">
        <v>54</v>
      </c>
      <c r="D21" s="19">
        <v>5</v>
      </c>
      <c r="E21" s="11">
        <v>397.04</v>
      </c>
      <c r="F21" s="11">
        <v>383.23</v>
      </c>
      <c r="G21" s="11">
        <v>345.25</v>
      </c>
      <c r="H21" s="11"/>
      <c r="I21" s="11"/>
      <c r="J21" s="12"/>
      <c r="K21" s="13">
        <f t="shared" si="1"/>
        <v>375.17333333333335</v>
      </c>
      <c r="L21" s="19">
        <f t="shared" si="2"/>
        <v>3</v>
      </c>
      <c r="M21" s="18">
        <f t="shared" si="3"/>
        <v>26.818527799514538</v>
      </c>
      <c r="N21" s="18">
        <f t="shared" si="4"/>
        <v>7.1483033085634737</v>
      </c>
      <c r="O21" s="18" t="str">
        <f t="shared" si="5"/>
        <v>ОДНОРОДНЫЕ</v>
      </c>
      <c r="P21" s="14">
        <f t="shared" si="6"/>
        <v>1875.8666666666668</v>
      </c>
    </row>
    <row r="22" spans="1:16" ht="45" x14ac:dyDescent="0.25">
      <c r="A22" s="19">
        <v>4</v>
      </c>
      <c r="B22" s="16" t="s">
        <v>52</v>
      </c>
      <c r="C22" s="20" t="s">
        <v>54</v>
      </c>
      <c r="D22" s="19">
        <v>5</v>
      </c>
      <c r="E22" s="11">
        <v>1481.75</v>
      </c>
      <c r="F22" s="11">
        <v>1430.21</v>
      </c>
      <c r="G22" s="11">
        <v>1288.48</v>
      </c>
      <c r="H22" s="11"/>
      <c r="I22" s="11"/>
      <c r="J22" s="12"/>
      <c r="K22" s="13">
        <f>AVERAGE(E22,F22,G22,H22,I22)</f>
        <v>1400.1466666666668</v>
      </c>
      <c r="L22" s="19">
        <f>COUNT(E22:I22)</f>
        <v>3</v>
      </c>
      <c r="M22" s="18">
        <f>STDEV(E22,F22,G22,H22,I22)</f>
        <v>100.08084848427961</v>
      </c>
      <c r="N22" s="18">
        <f t="shared" si="4"/>
        <v>7.1478832087314386</v>
      </c>
      <c r="O22" s="18" t="str">
        <f>IF(N22&lt;33,"ОДНОРОДНЫЕ","НЕОДНОРОДНЫЕ")</f>
        <v>ОДНОРОДНЫЕ</v>
      </c>
      <c r="P22" s="14">
        <f>K22*D22</f>
        <v>7000.7333333333336</v>
      </c>
    </row>
    <row r="23" spans="1:16" ht="30" x14ac:dyDescent="0.25">
      <c r="A23" s="19">
        <v>5</v>
      </c>
      <c r="B23" s="16" t="s">
        <v>53</v>
      </c>
      <c r="C23" s="20" t="s">
        <v>54</v>
      </c>
      <c r="D23" s="6">
        <v>5</v>
      </c>
      <c r="E23" s="11">
        <v>1583.39</v>
      </c>
      <c r="F23" s="11">
        <v>1528.31</v>
      </c>
      <c r="G23" s="11">
        <v>1376.86</v>
      </c>
      <c r="H23" s="11"/>
      <c r="I23" s="11"/>
      <c r="J23" s="11"/>
      <c r="K23" s="13">
        <f>AVERAGE(E23,F23,G23,H23,I23)</f>
        <v>1496.1866666666665</v>
      </c>
      <c r="L23" s="6">
        <f>COUNT(E23:I23)</f>
        <v>3</v>
      </c>
      <c r="M23" s="5">
        <f>STDEV(E23,F23,G23,H23,I23)</f>
        <v>106.94667658853804</v>
      </c>
      <c r="N23" s="5">
        <f t="shared" si="0"/>
        <v>7.1479501168663031</v>
      </c>
      <c r="O23" s="5" t="str">
        <f>IF(N23&lt;33,"ОДНОРОДНЫЕ","НЕОДНОРОДНЫЕ")</f>
        <v>ОДНОРОДНЫЕ</v>
      </c>
      <c r="P23" s="14">
        <f>K23*D23</f>
        <v>7480.9333333333325</v>
      </c>
    </row>
    <row r="24" spans="1:16" ht="47.25" customHeight="1" x14ac:dyDescent="0.25">
      <c r="A24" s="57" t="s">
        <v>40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</row>
    <row r="25" spans="1:16" ht="75.75" customHeight="1" x14ac:dyDescent="0.25">
      <c r="A25" s="44" t="s">
        <v>43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1:16" ht="24.75" customHeight="1" x14ac:dyDescent="0.25">
      <c r="A26" s="15" t="s">
        <v>39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25.5" customHeight="1" x14ac:dyDescent="0.25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27" customHeight="1" x14ac:dyDescent="0.25">
      <c r="A28" s="15" t="s">
        <v>38</v>
      </c>
      <c r="B28" s="15"/>
      <c r="C28" s="15"/>
      <c r="D28" s="15"/>
      <c r="E28" s="15" t="s">
        <v>48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32" spans="1:16" x14ac:dyDescent="0.25">
      <c r="E32" s="1"/>
    </row>
  </sheetData>
  <mergeCells count="41">
    <mergeCell ref="A25:P25"/>
    <mergeCell ref="A12:C12"/>
    <mergeCell ref="A13:C13"/>
    <mergeCell ref="A14:C14"/>
    <mergeCell ref="D14:P14"/>
    <mergeCell ref="D13:P13"/>
    <mergeCell ref="D12:P12"/>
    <mergeCell ref="C16:D16"/>
    <mergeCell ref="E16:P16"/>
    <mergeCell ref="A15:B15"/>
    <mergeCell ref="C15:D15"/>
    <mergeCell ref="P17:P18"/>
    <mergeCell ref="A24:P24"/>
    <mergeCell ref="A9:C9"/>
    <mergeCell ref="A10:C10"/>
    <mergeCell ref="A11:C11"/>
    <mergeCell ref="D11:P11"/>
    <mergeCell ref="D10:P10"/>
    <mergeCell ref="D9:P9"/>
    <mergeCell ref="D3:P3"/>
    <mergeCell ref="A6:C6"/>
    <mergeCell ref="A7:C7"/>
    <mergeCell ref="A8:P8"/>
    <mergeCell ref="D7:P7"/>
    <mergeCell ref="D6:P6"/>
    <mergeCell ref="A2:P2"/>
    <mergeCell ref="K1:P1"/>
    <mergeCell ref="M17:M18"/>
    <mergeCell ref="N17:N18"/>
    <mergeCell ref="O17:O18"/>
    <mergeCell ref="A17:A18"/>
    <mergeCell ref="B17:B18"/>
    <mergeCell ref="C17:D17"/>
    <mergeCell ref="K17:K18"/>
    <mergeCell ref="L17:L18"/>
    <mergeCell ref="A16:B16"/>
    <mergeCell ref="A3:C5"/>
    <mergeCell ref="E4:G4"/>
    <mergeCell ref="E5:G5"/>
    <mergeCell ref="H5:N5"/>
    <mergeCell ref="H4:N4"/>
  </mergeCells>
  <conditionalFormatting sqref="O19:O23">
    <cfRule type="containsText" dxfId="2" priority="1" operator="containsText" text="НЕОДНОРОДНЫЕ">
      <formula>NOT(ISERROR(SEARCH("НЕОДНОРОДНЫЕ",O19)))</formula>
    </cfRule>
    <cfRule type="containsText" dxfId="1" priority="2" operator="containsText" text="ОДНОРОДНЫЕ">
      <formula>NOT(ISERROR(SEARCH("ОДНОРОДНЫЕ",O19)))</formula>
    </cfRule>
    <cfRule type="containsText" dxfId="0" priority="3" operator="containsText" text="НЕОДНОРОДНЫЕ">
      <formula>NOT(ISERROR(SEARCH("НЕОДНОРОДНЫЕ",O19)))</formula>
    </cfRule>
  </conditionalFormatting>
  <pageMargins left="0.25" right="0.25" top="0.75" bottom="0.75" header="0.3" footer="0.3"/>
  <pageSetup paperSize="9" scale="46" fitToWidth="0" orientation="landscape" r:id="rId1"/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2026-09-23T12:18:53Z</dcterms:modified>
</cp:coreProperties>
</file>