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635" tabRatio="943" firstSheet="1" activeTab="1"/>
  </bookViews>
  <sheets>
    <sheet name="Печенье, варенье Инв." sheetId="1" r:id="rId1"/>
    <sheet name="Прямые" sheetId="15" r:id="rId2"/>
    <sheet name="Лист1" sheetId="16" r:id="rId3"/>
    <sheet name="Лист2" sheetId="17" r:id="rId4"/>
  </sheets>
  <definedNames>
    <definedName name="_xlnm.Print_Area" localSheetId="1">Прямые!$A$1:$AB$12</definedName>
  </definedNames>
  <calcPr calcId="152511"/>
</workbook>
</file>

<file path=xl/calcChain.xml><?xml version="1.0" encoding="utf-8"?>
<calcChain xmlns="http://schemas.openxmlformats.org/spreadsheetml/2006/main">
  <c r="I4" i="15" l="1"/>
  <c r="J4" i="15" s="1"/>
  <c r="K4" i="15"/>
  <c r="I3" i="15"/>
  <c r="K3" i="15"/>
  <c r="K5" i="15" l="1"/>
  <c r="J3" i="15"/>
  <c r="I10" i="16" l="1"/>
  <c r="B2" i="16"/>
  <c r="E2" i="16" s="1"/>
  <c r="B10" i="16" l="1"/>
  <c r="J5" i="1"/>
  <c r="I5" i="1"/>
  <c r="L5" i="1" s="1"/>
  <c r="L13" i="1"/>
  <c r="L12" i="1"/>
  <c r="I11" i="1"/>
  <c r="I6" i="1"/>
  <c r="I3" i="1"/>
  <c r="J13" i="1"/>
  <c r="J12" i="1"/>
  <c r="D16" i="16" l="1"/>
  <c r="B18" i="16"/>
  <c r="E18" i="16" s="1"/>
  <c r="B20" i="16"/>
  <c r="K5" i="1"/>
  <c r="K13" i="1"/>
  <c r="K12" i="1"/>
  <c r="B9" i="16" l="1"/>
  <c r="L11" i="1" l="1"/>
  <c r="L10" i="1"/>
  <c r="L9" i="1"/>
  <c r="L8" i="1"/>
  <c r="L7" i="1"/>
  <c r="L6" i="1"/>
  <c r="L4" i="1"/>
  <c r="C16" i="1" l="1"/>
  <c r="L3" i="1" l="1"/>
  <c r="L14" i="1" s="1"/>
  <c r="B15" i="16" l="1"/>
  <c r="C17" i="1"/>
  <c r="D17" i="1"/>
  <c r="D16" i="1"/>
  <c r="M14" i="1"/>
  <c r="D18" i="1" l="1"/>
  <c r="B5" i="16" l="1"/>
  <c r="E5" i="16" s="1"/>
  <c r="B4" i="16"/>
  <c r="E4" i="16" s="1"/>
  <c r="B6" i="16" l="1"/>
  <c r="E6" i="16" s="1"/>
  <c r="B7" i="16"/>
  <c r="E7" i="16" s="1"/>
  <c r="D3" i="16" l="1"/>
  <c r="B13" i="16" l="1"/>
  <c r="B17" i="16"/>
  <c r="E17" i="16" s="1"/>
  <c r="E20" i="16"/>
  <c r="J3" i="1"/>
  <c r="K3" i="1" s="1"/>
  <c r="J4" i="1"/>
  <c r="K4" i="1" s="1"/>
  <c r="J6" i="1"/>
  <c r="K6" i="1" s="1"/>
  <c r="J7" i="1"/>
  <c r="K7" i="1" s="1"/>
  <c r="J8" i="1"/>
  <c r="K8" i="1" s="1"/>
  <c r="J9" i="1"/>
  <c r="K9" i="1" s="1"/>
  <c r="J10" i="1"/>
  <c r="K10" i="1" s="1"/>
  <c r="J11" i="1"/>
  <c r="K11" i="1" s="1"/>
  <c r="C18" i="1" l="1"/>
  <c r="B23" i="16"/>
  <c r="E23" i="16" s="1"/>
  <c r="C13" i="16" l="1"/>
  <c r="E13" i="16" s="1"/>
  <c r="B22" i="16" l="1"/>
  <c r="E22" i="16" s="1"/>
  <c r="C15" i="16"/>
  <c r="B19" i="16"/>
  <c r="E19" i="16" s="1"/>
  <c r="E9" i="16"/>
  <c r="B14" i="16" l="1"/>
  <c r="E14" i="16" s="1"/>
  <c r="B8" i="16"/>
  <c r="E8" i="16" s="1"/>
  <c r="B16" i="16"/>
  <c r="E16" i="16" s="1"/>
  <c r="B21" i="16"/>
  <c r="E21" i="16" s="1"/>
  <c r="B3" i="16"/>
  <c r="E3" i="16" s="1"/>
  <c r="E10" i="16" l="1"/>
  <c r="B12" i="16"/>
  <c r="E12" i="16" s="1"/>
  <c r="B11" i="16" l="1"/>
  <c r="E11" i="16" s="1"/>
  <c r="E24" i="16" s="1"/>
  <c r="D15" i="16"/>
  <c r="E15" i="16" s="1"/>
</calcChain>
</file>

<file path=xl/sharedStrings.xml><?xml version="1.0" encoding="utf-8"?>
<sst xmlns="http://schemas.openxmlformats.org/spreadsheetml/2006/main" count="88" uniqueCount="67">
  <si>
    <t>Пряники в ассортименте</t>
  </si>
  <si>
    <t>10.72.12.112-00000003</t>
  </si>
  <si>
    <t>Вафли в ассортименте</t>
  </si>
  <si>
    <t>10.72.12.130-00000003</t>
  </si>
  <si>
    <t>Фасоль красная консервированная</t>
  </si>
  <si>
    <t>10.39.15.000</t>
  </si>
  <si>
    <t>Горох, консервированный без уксуса или уксусной кислоты (кроме готовых блюд из овощей) </t>
  </si>
  <si>
    <t>10.39.16.000-00000002 </t>
  </si>
  <si>
    <t>Смесь сушеных фруктов (сухой компот)</t>
  </si>
  <si>
    <t>10.39.25.134-00000001</t>
  </si>
  <si>
    <t>Фрукты сушеные (курага)</t>
  </si>
  <si>
    <t>10.39.25.130-00000029</t>
  </si>
  <si>
    <t>Наименование</t>
  </si>
  <si>
    <t>Количество</t>
  </si>
  <si>
    <t>Повидло</t>
  </si>
  <si>
    <t>10.39.22.130</t>
  </si>
  <si>
    <t>Варенье</t>
  </si>
  <si>
    <t>10.39.22.110</t>
  </si>
  <si>
    <t>№ п/п</t>
  </si>
  <si>
    <t>Ед. изм</t>
  </si>
  <si>
    <t>Кол-во</t>
  </si>
  <si>
    <t>Информация из источников для обоснования цены</t>
  </si>
  <si>
    <t xml:space="preserve">Средняя арифметическая величина цены единицы продукции     </t>
  </si>
  <si>
    <t xml:space="preserve">Среднее квадратичное отклонение  </t>
  </si>
  <si>
    <t xml:space="preserve">Коэффициент вариации(%)    </t>
  </si>
  <si>
    <t>Стоимость товара, рассчитанная заказчиком  как среднее арифметическое цен  из указанных источников информации,</t>
  </si>
  <si>
    <t>кг.</t>
  </si>
  <si>
    <t>КТРУ/ОКПД2</t>
  </si>
  <si>
    <t>Печенье -сэндвич</t>
  </si>
  <si>
    <t>Печенье овсяное</t>
  </si>
  <si>
    <t>10.72.12.120-00000006</t>
  </si>
  <si>
    <t>10.72.12.120-00000005</t>
  </si>
  <si>
    <t>10.51</t>
  </si>
  <si>
    <t>10.61</t>
  </si>
  <si>
    <t>10.41</t>
  </si>
  <si>
    <t>10.83</t>
  </si>
  <si>
    <t>10.13</t>
  </si>
  <si>
    <t>10.82</t>
  </si>
  <si>
    <t>01.13</t>
  </si>
  <si>
    <t>10.20</t>
  </si>
  <si>
    <t>10.81</t>
  </si>
  <si>
    <t>10.84</t>
  </si>
  <si>
    <t>10.39</t>
  </si>
  <si>
    <t>01.21</t>
  </si>
  <si>
    <t>01.22</t>
  </si>
  <si>
    <t>01.23</t>
  </si>
  <si>
    <t>01.24</t>
  </si>
  <si>
    <t>01.25</t>
  </si>
  <si>
    <t>10.72</t>
  </si>
  <si>
    <t>10.32</t>
  </si>
  <si>
    <t>11.07</t>
  </si>
  <si>
    <t>10.12</t>
  </si>
  <si>
    <t>Печенье сахарное</t>
  </si>
  <si>
    <t>началка</t>
  </si>
  <si>
    <t>Предложение №2 (Вх №208 от 20.05.2025)</t>
  </si>
  <si>
    <t>Предложение №3 (№209 от 20.05.2025 )</t>
  </si>
  <si>
    <t>Предложение №1 (Вх №201 от 16.05.2025)</t>
  </si>
  <si>
    <t>10.73</t>
  </si>
  <si>
    <t>01.11</t>
  </si>
  <si>
    <t>л</t>
  </si>
  <si>
    <t>Бензин АИ-95</t>
  </si>
  <si>
    <t>Дизельное топливо</t>
  </si>
  <si>
    <t>Единица измерения</t>
  </si>
  <si>
    <t>ИТОГО</t>
  </si>
  <si>
    <t>Предложение №1 (Вх № 591от 21.08.2026)</t>
  </si>
  <si>
    <t>Предложение №2 (№ 671 от 23.09.2026)</t>
  </si>
  <si>
    <t>Предложение №3 (№672 от 23.09.2026 )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</si>
</sst>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\ _₽"/>
    <numFmt numFmtId="166" formatCode="#,##0.00\ &quot;₽&quot;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164" fontId="2" fillId="0" borderId="1" xfId="0" applyNumberFormat="1" applyFont="1" applyFill="1" applyBorder="1"/>
    <xf numFmtId="0" fontId="2" fillId="0" borderId="1" xfId="0" applyFont="1" applyFill="1" applyBorder="1"/>
    <xf numFmtId="4" fontId="0" fillId="0" borderId="0" xfId="0" applyNumberFormat="1"/>
    <xf numFmtId="49" fontId="0" fillId="0" borderId="0" xfId="0" applyNumberFormat="1"/>
    <xf numFmtId="164" fontId="6" fillId="0" borderId="1" xfId="0" applyNumberFormat="1" applyFont="1" applyFill="1" applyBorder="1"/>
    <xf numFmtId="165" fontId="2" fillId="0" borderId="1" xfId="0" applyNumberFormat="1" applyFont="1" applyFill="1" applyBorder="1"/>
    <xf numFmtId="165" fontId="1" fillId="0" borderId="1" xfId="0" applyNumberFormat="1" applyFont="1" applyFill="1" applyBorder="1"/>
    <xf numFmtId="0" fontId="1" fillId="0" borderId="0" xfId="0" applyFont="1" applyFill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0" xfId="0" applyFont="1" applyFill="1"/>
    <xf numFmtId="49" fontId="1" fillId="0" borderId="0" xfId="0" applyNumberFormat="1" applyFont="1" applyFill="1"/>
    <xf numFmtId="4" fontId="1" fillId="0" borderId="0" xfId="0" applyNumberFormat="1" applyFont="1" applyFill="1"/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horizontal="justify" vertical="center"/>
    </xf>
    <xf numFmtId="165" fontId="5" fillId="0" borderId="1" xfId="0" applyNumberFormat="1" applyFont="1" applyFill="1" applyBorder="1"/>
    <xf numFmtId="4" fontId="5" fillId="0" borderId="0" xfId="0" applyNumberFormat="1" applyFont="1" applyFill="1"/>
    <xf numFmtId="166" fontId="1" fillId="0" borderId="0" xfId="0" applyNumberFormat="1" applyFont="1" applyFill="1"/>
    <xf numFmtId="164" fontId="7" fillId="0" borderId="1" xfId="0" applyNumberFormat="1" applyFont="1" applyFill="1" applyBorder="1" applyAlignment="1">
      <alignment wrapText="1"/>
    </xf>
    <xf numFmtId="4" fontId="0" fillId="2" borderId="0" xfId="0" applyNumberFormat="1" applyFill="1"/>
    <xf numFmtId="4" fontId="9" fillId="0" borderId="0" xfId="0" applyNumberFormat="1" applyFont="1"/>
    <xf numFmtId="4" fontId="2" fillId="0" borderId="0" xfId="0" applyNumberFormat="1" applyFont="1"/>
    <xf numFmtId="4" fontId="8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164" fontId="11" fillId="0" borderId="1" xfId="0" applyNumberFormat="1" applyFont="1" applyFill="1" applyBorder="1" applyAlignment="1" applyProtection="1">
      <alignment wrapText="1"/>
      <protection locked="0"/>
    </xf>
    <xf numFmtId="0" fontId="7" fillId="0" borderId="1" xfId="0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4" fontId="7" fillId="0" borderId="1" xfId="0" applyNumberFormat="1" applyFont="1" applyFill="1" applyBorder="1" applyProtection="1">
      <protection locked="0"/>
    </xf>
    <xf numFmtId="0" fontId="7" fillId="0" borderId="3" xfId="0" applyFont="1" applyFill="1" applyBorder="1" applyProtection="1">
      <protection locked="0"/>
    </xf>
    <xf numFmtId="0" fontId="8" fillId="0" borderId="3" xfId="0" applyFont="1" applyFill="1" applyBorder="1" applyProtection="1">
      <protection locked="0"/>
    </xf>
    <xf numFmtId="4" fontId="7" fillId="0" borderId="3" xfId="0" applyNumberFormat="1" applyFont="1" applyFill="1" applyBorder="1" applyProtection="1">
      <protection locked="0"/>
    </xf>
    <xf numFmtId="4" fontId="8" fillId="0" borderId="1" xfId="0" applyNumberFormat="1" applyFont="1" applyBorder="1" applyProtection="1">
      <protection locked="0"/>
    </xf>
    <xf numFmtId="4" fontId="8" fillId="0" borderId="0" xfId="0" applyNumberFormat="1" applyFont="1" applyBorder="1" applyProtection="1">
      <protection locked="0"/>
    </xf>
    <xf numFmtId="0" fontId="8" fillId="0" borderId="0" xfId="0" applyNumberFormat="1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7" fillId="0" borderId="0" xfId="0" applyNumberFormat="1" applyFont="1" applyBorder="1" applyProtection="1">
      <protection locked="0"/>
    </xf>
    <xf numFmtId="164" fontId="2" fillId="0" borderId="1" xfId="0" applyNumberFormat="1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8" fillId="0" borderId="4" xfId="0" applyFont="1" applyBorder="1" applyAlignment="1" applyProtection="1">
      <alignment horizontal="right"/>
      <protection locked="0"/>
    </xf>
    <xf numFmtId="0" fontId="10" fillId="0" borderId="5" xfId="0" applyFont="1" applyBorder="1" applyAlignment="1" applyProtection="1">
      <alignment horizontal="right"/>
      <protection locked="0"/>
    </xf>
    <xf numFmtId="0" fontId="10" fillId="0" borderId="6" xfId="0" applyFont="1" applyBorder="1" applyAlignment="1" applyProtection="1">
      <alignment horizontal="right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ktru/ktruCard/commonInfo.html?itemVersionId=4000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ktru/ktruCard/ktru-description.html?itemId=71851&amp;backUrl=" TargetMode="External"/><Relationship Id="rId1" Type="http://schemas.openxmlformats.org/officeDocument/2006/relationships/hyperlink" Target="https://zakupki.gov.ru/epz/ktru/ktruCard/ktru-description.html?itemId=71805&amp;backUrl=" TargetMode="External"/><Relationship Id="rId6" Type="http://schemas.openxmlformats.org/officeDocument/2006/relationships/hyperlink" Target="https://zakupki.gov.ru/epz/ktru/ktruCard/commonInfo.html?itemId=71847" TargetMode="External"/><Relationship Id="rId5" Type="http://schemas.openxmlformats.org/officeDocument/2006/relationships/hyperlink" Target="https://zakupki.gov.ru/epz/ktru/ktruCard/commonInfo.html?itemId=71847" TargetMode="External"/><Relationship Id="rId4" Type="http://schemas.openxmlformats.org/officeDocument/2006/relationships/hyperlink" Target="https://zakupki.gov.ru/epz/ktru/ktruCard/commonInfo.html?itemId=718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zoomScale="80" zoomScaleNormal="80" workbookViewId="0">
      <selection activeCell="L14" sqref="L14"/>
    </sheetView>
  </sheetViews>
  <sheetFormatPr defaultRowHeight="15.75" x14ac:dyDescent="0.25"/>
  <cols>
    <col min="1" max="1" width="9.140625" style="8"/>
    <col min="2" max="2" width="40.85546875" style="8" customWidth="1"/>
    <col min="3" max="3" width="25.28515625" style="8" customWidth="1"/>
    <col min="4" max="4" width="10.28515625" style="8" customWidth="1"/>
    <col min="5" max="5" width="9.140625" style="8"/>
    <col min="6" max="6" width="10" style="8" customWidth="1"/>
    <col min="7" max="7" width="9.28515625" style="8" customWidth="1"/>
    <col min="8" max="8" width="11.5703125" style="8" customWidth="1"/>
    <col min="9" max="9" width="9.85546875" style="8" customWidth="1"/>
    <col min="10" max="11" width="9.140625" style="8"/>
    <col min="12" max="12" width="19.140625" style="20" customWidth="1"/>
    <col min="13" max="13" width="11.5703125" style="13" bestFit="1" customWidth="1"/>
    <col min="14" max="16384" width="9.140625" style="8"/>
  </cols>
  <sheetData>
    <row r="1" spans="1:13" ht="15" customHeight="1" x14ac:dyDescent="0.25">
      <c r="A1" s="43" t="s">
        <v>18</v>
      </c>
      <c r="B1" s="43" t="s">
        <v>12</v>
      </c>
      <c r="C1" s="45" t="s">
        <v>27</v>
      </c>
      <c r="D1" s="43" t="s">
        <v>19</v>
      </c>
      <c r="E1" s="43" t="s">
        <v>20</v>
      </c>
      <c r="F1" s="44" t="s">
        <v>21</v>
      </c>
      <c r="G1" s="44"/>
      <c r="H1" s="44"/>
      <c r="I1" s="41" t="s">
        <v>22</v>
      </c>
      <c r="J1" s="41" t="s">
        <v>23</v>
      </c>
      <c r="K1" s="41" t="s">
        <v>24</v>
      </c>
      <c r="L1" s="42" t="s">
        <v>25</v>
      </c>
    </row>
    <row r="2" spans="1:13" ht="90" x14ac:dyDescent="0.25">
      <c r="A2" s="43"/>
      <c r="B2" s="43"/>
      <c r="C2" s="46"/>
      <c r="D2" s="43"/>
      <c r="E2" s="43"/>
      <c r="F2" s="21" t="s">
        <v>56</v>
      </c>
      <c r="G2" s="21" t="s">
        <v>54</v>
      </c>
      <c r="H2" s="21" t="s">
        <v>55</v>
      </c>
      <c r="I2" s="41"/>
      <c r="J2" s="41"/>
      <c r="K2" s="41"/>
      <c r="L2" s="42"/>
    </row>
    <row r="3" spans="1:13" x14ac:dyDescent="0.25">
      <c r="A3" s="2">
        <v>1</v>
      </c>
      <c r="B3" s="14" t="s">
        <v>28</v>
      </c>
      <c r="C3" s="15" t="s">
        <v>30</v>
      </c>
      <c r="D3" s="2" t="s">
        <v>26</v>
      </c>
      <c r="E3" s="2">
        <v>50</v>
      </c>
      <c r="F3" s="6">
        <v>240</v>
      </c>
      <c r="G3" s="6">
        <v>303</v>
      </c>
      <c r="H3" s="6">
        <v>300</v>
      </c>
      <c r="I3" s="5">
        <f t="shared" ref="I3:I11" si="0">AVERAGE(F3:H3)</f>
        <v>281</v>
      </c>
      <c r="J3" s="1">
        <f t="shared" ref="J3:J13" si="1">_xlfn.STDEV.S(G3,H3,F3)</f>
        <v>35.538711287833721</v>
      </c>
      <c r="K3" s="1">
        <f>J3/I3*100</f>
        <v>12.647228216310932</v>
      </c>
      <c r="L3" s="6">
        <f>SUM(E3*I3)</f>
        <v>14050</v>
      </c>
    </row>
    <row r="4" spans="1:13" x14ac:dyDescent="0.25">
      <c r="A4" s="2">
        <v>2</v>
      </c>
      <c r="B4" s="14" t="s">
        <v>29</v>
      </c>
      <c r="C4" s="15" t="s">
        <v>31</v>
      </c>
      <c r="D4" s="2" t="s">
        <v>26</v>
      </c>
      <c r="E4" s="2">
        <v>20</v>
      </c>
      <c r="F4" s="6">
        <v>280</v>
      </c>
      <c r="G4" s="6">
        <v>200</v>
      </c>
      <c r="H4" s="6">
        <v>280</v>
      </c>
      <c r="I4" s="5">
        <v>253.33</v>
      </c>
      <c r="J4" s="1">
        <f t="shared" si="1"/>
        <v>46.188021535170009</v>
      </c>
      <c r="K4" s="1">
        <f t="shared" ref="K4:K13" si="2">J4/I4*100</f>
        <v>18.232353663273205</v>
      </c>
      <c r="L4" s="6">
        <f t="shared" ref="L4:L11" si="3">SUM(E4*I4)</f>
        <v>5066.6000000000004</v>
      </c>
    </row>
    <row r="5" spans="1:13" x14ac:dyDescent="0.25">
      <c r="A5" s="2">
        <v>3</v>
      </c>
      <c r="B5" s="14" t="s">
        <v>52</v>
      </c>
      <c r="C5" s="15" t="s">
        <v>31</v>
      </c>
      <c r="D5" s="2" t="s">
        <v>26</v>
      </c>
      <c r="E5" s="2">
        <v>100</v>
      </c>
      <c r="F5" s="6">
        <v>210</v>
      </c>
      <c r="G5" s="6">
        <v>157</v>
      </c>
      <c r="H5" s="6">
        <v>230</v>
      </c>
      <c r="I5" s="5">
        <f t="shared" ref="I5" si="4">AVERAGE(F5:H5)</f>
        <v>199</v>
      </c>
      <c r="J5" s="1">
        <f t="shared" ref="J5" si="5">_xlfn.STDEV.S(G5,H5,F5)</f>
        <v>37.722672227720032</v>
      </c>
      <c r="K5" s="1">
        <f t="shared" ref="K5" si="6">J5/I5*100</f>
        <v>18.956116697346751</v>
      </c>
      <c r="L5" s="6">
        <f t="shared" ref="L5" si="7">SUM(E5*I5)</f>
        <v>19900</v>
      </c>
    </row>
    <row r="6" spans="1:13" x14ac:dyDescent="0.25">
      <c r="A6" s="2">
        <v>4</v>
      </c>
      <c r="B6" s="14" t="s">
        <v>0</v>
      </c>
      <c r="C6" s="15" t="s">
        <v>1</v>
      </c>
      <c r="D6" s="2" t="s">
        <v>26</v>
      </c>
      <c r="E6" s="2">
        <v>120</v>
      </c>
      <c r="F6" s="6">
        <v>230</v>
      </c>
      <c r="G6" s="6">
        <v>190</v>
      </c>
      <c r="H6" s="6">
        <v>240</v>
      </c>
      <c r="I6" s="5">
        <f t="shared" si="0"/>
        <v>220</v>
      </c>
      <c r="J6" s="1">
        <f t="shared" si="1"/>
        <v>26.457513110645905</v>
      </c>
      <c r="K6" s="1">
        <f t="shared" si="2"/>
        <v>12.026142323020867</v>
      </c>
      <c r="L6" s="6">
        <f t="shared" si="3"/>
        <v>26400</v>
      </c>
    </row>
    <row r="7" spans="1:13" x14ac:dyDescent="0.25">
      <c r="A7" s="2">
        <v>5</v>
      </c>
      <c r="B7" s="2" t="s">
        <v>2</v>
      </c>
      <c r="C7" s="15" t="s">
        <v>3</v>
      </c>
      <c r="D7" s="2" t="s">
        <v>26</v>
      </c>
      <c r="E7" s="2">
        <v>200</v>
      </c>
      <c r="F7" s="6">
        <v>280</v>
      </c>
      <c r="G7" s="6">
        <v>277</v>
      </c>
      <c r="H7" s="6">
        <v>300</v>
      </c>
      <c r="I7" s="5">
        <v>285.67</v>
      </c>
      <c r="J7" s="1">
        <f t="shared" si="1"/>
        <v>12.503332889007368</v>
      </c>
      <c r="K7" s="1">
        <f t="shared" si="2"/>
        <v>4.3768449221155059</v>
      </c>
      <c r="L7" s="6">
        <f t="shared" si="3"/>
        <v>57134</v>
      </c>
    </row>
    <row r="8" spans="1:13" ht="17.25" customHeight="1" x14ac:dyDescent="0.25">
      <c r="A8" s="2">
        <v>6</v>
      </c>
      <c r="B8" s="17" t="s">
        <v>4</v>
      </c>
      <c r="C8" s="2" t="s">
        <v>5</v>
      </c>
      <c r="D8" s="2" t="s">
        <v>26</v>
      </c>
      <c r="E8" s="2">
        <v>60</v>
      </c>
      <c r="F8" s="6">
        <v>180</v>
      </c>
      <c r="G8" s="6">
        <v>180</v>
      </c>
      <c r="H8" s="6">
        <v>200</v>
      </c>
      <c r="I8" s="5">
        <v>186.67</v>
      </c>
      <c r="J8" s="1">
        <f t="shared" si="1"/>
        <v>11.547005383792515</v>
      </c>
      <c r="K8" s="1">
        <f t="shared" si="2"/>
        <v>6.185785280865975</v>
      </c>
      <c r="L8" s="6">
        <f t="shared" si="3"/>
        <v>11200.199999999999</v>
      </c>
    </row>
    <row r="9" spans="1:13" x14ac:dyDescent="0.25">
      <c r="A9" s="2">
        <v>7</v>
      </c>
      <c r="B9" s="15" t="s">
        <v>6</v>
      </c>
      <c r="C9" s="2" t="s">
        <v>7</v>
      </c>
      <c r="D9" s="2" t="s">
        <v>26</v>
      </c>
      <c r="E9" s="2">
        <v>60</v>
      </c>
      <c r="F9" s="6">
        <v>200</v>
      </c>
      <c r="G9" s="6">
        <v>135</v>
      </c>
      <c r="H9" s="6">
        <v>210</v>
      </c>
      <c r="I9" s="5">
        <v>181.67</v>
      </c>
      <c r="J9" s="1">
        <f t="shared" si="1"/>
        <v>40.722639076235417</v>
      </c>
      <c r="K9" s="1">
        <f t="shared" si="2"/>
        <v>22.415720303977221</v>
      </c>
      <c r="L9" s="6">
        <f t="shared" si="3"/>
        <v>10900.199999999999</v>
      </c>
    </row>
    <row r="10" spans="1:13" x14ac:dyDescent="0.25">
      <c r="A10" s="2">
        <v>8</v>
      </c>
      <c r="B10" s="14" t="s">
        <v>8</v>
      </c>
      <c r="C10" s="2" t="s">
        <v>9</v>
      </c>
      <c r="D10" s="2" t="s">
        <v>26</v>
      </c>
      <c r="E10" s="2">
        <v>120</v>
      </c>
      <c r="F10" s="6">
        <v>150</v>
      </c>
      <c r="G10" s="6">
        <v>110</v>
      </c>
      <c r="H10" s="6">
        <v>150</v>
      </c>
      <c r="I10" s="5">
        <v>136.66999999999999</v>
      </c>
      <c r="J10" s="1">
        <f t="shared" si="1"/>
        <v>23.094010767585004</v>
      </c>
      <c r="K10" s="1">
        <f t="shared" si="2"/>
        <v>16.897644521537284</v>
      </c>
      <c r="L10" s="6">
        <f t="shared" si="3"/>
        <v>16400.399999999998</v>
      </c>
    </row>
    <row r="11" spans="1:13" x14ac:dyDescent="0.25">
      <c r="A11" s="2">
        <v>9</v>
      </c>
      <c r="B11" s="14" t="s">
        <v>10</v>
      </c>
      <c r="C11" s="2" t="s">
        <v>11</v>
      </c>
      <c r="D11" s="2" t="s">
        <v>26</v>
      </c>
      <c r="E11" s="2">
        <v>80</v>
      </c>
      <c r="F11" s="6">
        <v>450</v>
      </c>
      <c r="G11" s="6">
        <v>350</v>
      </c>
      <c r="H11" s="6">
        <v>430</v>
      </c>
      <c r="I11" s="5">
        <f t="shared" si="0"/>
        <v>410</v>
      </c>
      <c r="J11" s="1">
        <f t="shared" si="1"/>
        <v>52.915026221291811</v>
      </c>
      <c r="K11" s="1">
        <f t="shared" si="2"/>
        <v>12.906103956412638</v>
      </c>
      <c r="L11" s="6">
        <f t="shared" si="3"/>
        <v>32800</v>
      </c>
    </row>
    <row r="12" spans="1:13" x14ac:dyDescent="0.25">
      <c r="A12" s="2">
        <v>10</v>
      </c>
      <c r="B12" s="14" t="s">
        <v>14</v>
      </c>
      <c r="C12" s="9" t="s">
        <v>15</v>
      </c>
      <c r="D12" s="2" t="s">
        <v>26</v>
      </c>
      <c r="E12" s="9">
        <v>100</v>
      </c>
      <c r="F12" s="6">
        <v>170</v>
      </c>
      <c r="G12" s="6">
        <v>200</v>
      </c>
      <c r="H12" s="6">
        <v>220</v>
      </c>
      <c r="I12" s="5">
        <v>196.67</v>
      </c>
      <c r="J12" s="1">
        <f t="shared" si="1"/>
        <v>25.16611478423588</v>
      </c>
      <c r="K12" s="1">
        <f t="shared" si="2"/>
        <v>12.796112668040822</v>
      </c>
      <c r="L12" s="1">
        <f>SUM(E12*I12)</f>
        <v>19667</v>
      </c>
    </row>
    <row r="13" spans="1:13" x14ac:dyDescent="0.25">
      <c r="A13" s="2">
        <v>11</v>
      </c>
      <c r="B13" s="14" t="s">
        <v>16</v>
      </c>
      <c r="C13" s="16" t="s">
        <v>17</v>
      </c>
      <c r="D13" s="2" t="s">
        <v>26</v>
      </c>
      <c r="E13" s="9">
        <v>100</v>
      </c>
      <c r="F13" s="7">
        <v>240</v>
      </c>
      <c r="G13" s="7">
        <v>293</v>
      </c>
      <c r="H13" s="7">
        <v>320</v>
      </c>
      <c r="I13" s="5">
        <v>284.33</v>
      </c>
      <c r="J13" s="1">
        <f t="shared" si="1"/>
        <v>40.698075302565947</v>
      </c>
      <c r="K13" s="1">
        <f t="shared" si="2"/>
        <v>14.313676116683412</v>
      </c>
      <c r="L13" s="1">
        <f>SUM(E13*I13)</f>
        <v>28433</v>
      </c>
    </row>
    <row r="14" spans="1:13" s="11" customForma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8">
        <f>SUM(L3:L13)</f>
        <v>241951.40000000002</v>
      </c>
      <c r="M14" s="19">
        <f>SUM(M3:M11)</f>
        <v>0</v>
      </c>
    </row>
    <row r="16" spans="1:13" x14ac:dyDescent="0.25">
      <c r="B16" s="12" t="s">
        <v>42</v>
      </c>
      <c r="C16" s="13">
        <f>SUM(L8:L13)</f>
        <v>119400.79999999999</v>
      </c>
      <c r="D16" s="13">
        <f>SUM(M8:M11)</f>
        <v>0</v>
      </c>
      <c r="E16" s="13"/>
      <c r="F16" s="13"/>
    </row>
    <row r="17" spans="2:6" x14ac:dyDescent="0.25">
      <c r="B17" s="12" t="s">
        <v>48</v>
      </c>
      <c r="C17" s="13">
        <f>SUM(L3:L7)</f>
        <v>122550.6</v>
      </c>
      <c r="D17" s="13">
        <f>SUM(M3:M7)</f>
        <v>0</v>
      </c>
      <c r="E17" s="13"/>
      <c r="F17" s="13"/>
    </row>
    <row r="18" spans="2:6" x14ac:dyDescent="0.25">
      <c r="B18" s="12"/>
      <c r="C18" s="13">
        <f>SUM(C16:C17)</f>
        <v>241951.4</v>
      </c>
      <c r="D18" s="13">
        <f>SUM(D16:D17)</f>
        <v>0</v>
      </c>
      <c r="E18" s="13"/>
      <c r="F18" s="13"/>
    </row>
    <row r="19" spans="2:6" x14ac:dyDescent="0.25">
      <c r="B19" s="12"/>
      <c r="C19" s="13"/>
      <c r="D19" s="13"/>
      <c r="E19" s="13"/>
      <c r="F19" s="13"/>
    </row>
    <row r="20" spans="2:6" x14ac:dyDescent="0.25">
      <c r="B20" s="12"/>
      <c r="C20" s="13"/>
      <c r="D20" s="13"/>
      <c r="E20" s="13"/>
      <c r="F20" s="13"/>
    </row>
    <row r="21" spans="2:6" x14ac:dyDescent="0.25">
      <c r="B21" s="12"/>
      <c r="C21" s="13"/>
      <c r="D21" s="13"/>
      <c r="E21" s="13"/>
      <c r="F21" s="13"/>
    </row>
    <row r="22" spans="2:6" x14ac:dyDescent="0.25">
      <c r="B22" s="12"/>
      <c r="C22" s="13"/>
      <c r="D22" s="13"/>
      <c r="E22" s="13"/>
      <c r="F22" s="13"/>
    </row>
  </sheetData>
  <mergeCells count="10">
    <mergeCell ref="J1:J2"/>
    <mergeCell ref="K1:K2"/>
    <mergeCell ref="L1:L2"/>
    <mergeCell ref="A1:A2"/>
    <mergeCell ref="B1:B2"/>
    <mergeCell ref="D1:D2"/>
    <mergeCell ref="E1:E2"/>
    <mergeCell ref="F1:H1"/>
    <mergeCell ref="I1:I2"/>
    <mergeCell ref="C1:C2"/>
  </mergeCells>
  <hyperlinks>
    <hyperlink ref="C6" r:id="rId1" display="https://zakupki.gov.ru/epz/ktru/ktruCard/ktru-description.html?itemId=71805&amp;backUrl="/>
    <hyperlink ref="C7" r:id="rId2" display="https://zakupki.gov.ru/epz/ktru/ktruCard/ktru-description.html?itemId=71851&amp;backUrl="/>
    <hyperlink ref="B9" r:id="rId3" display="http://zakupki.gov.ru/epz/ktru/ktruCard/commonInfo.html?itemVersionId=40000"/>
    <hyperlink ref="C3" r:id="rId4" display="https://zakupki.gov.ru/epz/ktru/ktruCard/commonInfo.html?itemId=71847"/>
    <hyperlink ref="C4" r:id="rId5" display="https://zakupki.gov.ru/epz/ktru/ktruCard/commonInfo.html?itemId=71847"/>
    <hyperlink ref="C5" r:id="rId6" display="https://zakupki.gov.ru/epz/ktru/ktruCard/commonInfo.html?itemId=71847"/>
  </hyperlinks>
  <pageMargins left="0.70866141732283472" right="0.70866141732283472" top="0.74803149606299213" bottom="0.74803149606299213" header="0.31496062992125984" footer="0.31496062992125984"/>
  <pageSetup paperSize="9" scale="71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="110" zoomScaleNormal="110" workbookViewId="0">
      <selection activeCell="C14" sqref="C14"/>
    </sheetView>
  </sheetViews>
  <sheetFormatPr defaultRowHeight="15" x14ac:dyDescent="0.25"/>
  <cols>
    <col min="1" max="1" width="3.5703125" style="39" customWidth="1"/>
    <col min="2" max="2" width="35.140625" style="39" customWidth="1"/>
    <col min="3" max="3" width="9.140625" style="39"/>
    <col min="4" max="4" width="13.85546875" style="38" customWidth="1"/>
    <col min="5" max="5" width="15.140625" style="39" customWidth="1"/>
    <col min="6" max="7" width="13.85546875" style="39" customWidth="1"/>
    <col min="8" max="8" width="13.85546875" style="38" customWidth="1"/>
    <col min="9" max="10" width="13.85546875" style="39" customWidth="1"/>
    <col min="11" max="11" width="22.85546875" style="39" customWidth="1"/>
    <col min="12" max="12" width="13.42578125" style="36" customWidth="1"/>
    <col min="13" max="13" width="11.42578125" style="40" customWidth="1"/>
    <col min="14" max="16384" width="9.140625" style="39"/>
  </cols>
  <sheetData>
    <row r="1" spans="1:13" s="27" customFormat="1" ht="19.5" customHeight="1" x14ac:dyDescent="0.25">
      <c r="A1" s="48" t="s">
        <v>18</v>
      </c>
      <c r="B1" s="48" t="s">
        <v>12</v>
      </c>
      <c r="C1" s="48" t="s">
        <v>62</v>
      </c>
      <c r="D1" s="48" t="s">
        <v>13</v>
      </c>
      <c r="E1" s="50" t="s">
        <v>21</v>
      </c>
      <c r="F1" s="51"/>
      <c r="G1" s="51"/>
      <c r="H1" s="47" t="s">
        <v>22</v>
      </c>
      <c r="I1" s="47" t="s">
        <v>23</v>
      </c>
      <c r="J1" s="47" t="s">
        <v>24</v>
      </c>
      <c r="K1" s="47" t="s">
        <v>25</v>
      </c>
      <c r="L1" s="25"/>
      <c r="M1" s="26"/>
    </row>
    <row r="2" spans="1:13" s="27" customFormat="1" ht="45" customHeight="1" x14ac:dyDescent="0.25">
      <c r="A2" s="49"/>
      <c r="B2" s="49"/>
      <c r="C2" s="49"/>
      <c r="D2" s="49"/>
      <c r="E2" s="28" t="s">
        <v>64</v>
      </c>
      <c r="F2" s="28" t="s">
        <v>65</v>
      </c>
      <c r="G2" s="28" t="s">
        <v>66</v>
      </c>
      <c r="H2" s="47"/>
      <c r="I2" s="47"/>
      <c r="J2" s="47"/>
      <c r="K2" s="47"/>
      <c r="L2" s="25"/>
      <c r="M2" s="26"/>
    </row>
    <row r="3" spans="1:13" s="27" customFormat="1" x14ac:dyDescent="0.25">
      <c r="A3" s="32">
        <v>2</v>
      </c>
      <c r="B3" s="32" t="s">
        <v>60</v>
      </c>
      <c r="C3" s="32" t="s">
        <v>59</v>
      </c>
      <c r="D3" s="33">
        <v>1800</v>
      </c>
      <c r="E3" s="32">
        <v>82.11</v>
      </c>
      <c r="F3" s="32">
        <v>119</v>
      </c>
      <c r="G3" s="32">
        <v>87.62</v>
      </c>
      <c r="H3" s="33">
        <v>96.24</v>
      </c>
      <c r="I3" s="32">
        <f t="shared" ref="I3:I4" si="0">_xlfn.STDEV.S(F3,G3,E3)</f>
        <v>19.899483242871671</v>
      </c>
      <c r="J3" s="32">
        <f t="shared" ref="J3:J4" si="1">I3/H3*100</f>
        <v>20.676936037896585</v>
      </c>
      <c r="K3" s="34">
        <f t="shared" ref="K3:K4" si="2">SUM(D3*H3)</f>
        <v>173232</v>
      </c>
      <c r="L3" s="25"/>
      <c r="M3" s="26"/>
    </row>
    <row r="4" spans="1:13" s="27" customFormat="1" x14ac:dyDescent="0.25">
      <c r="A4" s="29">
        <v>3</v>
      </c>
      <c r="B4" s="29" t="s">
        <v>61</v>
      </c>
      <c r="C4" s="29" t="s">
        <v>59</v>
      </c>
      <c r="D4" s="30">
        <v>4400</v>
      </c>
      <c r="E4" s="29">
        <v>95.68</v>
      </c>
      <c r="F4" s="29">
        <v>105</v>
      </c>
      <c r="G4" s="29">
        <v>85.15</v>
      </c>
      <c r="H4" s="30">
        <v>95.27</v>
      </c>
      <c r="I4" s="29">
        <f t="shared" si="0"/>
        <v>9.9311446134538421</v>
      </c>
      <c r="J4" s="29">
        <f t="shared" si="1"/>
        <v>10.424209733865689</v>
      </c>
      <c r="K4" s="31">
        <f t="shared" si="2"/>
        <v>419188</v>
      </c>
      <c r="L4" s="25"/>
      <c r="M4" s="26"/>
    </row>
    <row r="5" spans="1:13" s="38" customFormat="1" x14ac:dyDescent="0.25">
      <c r="A5" s="52" t="s">
        <v>63</v>
      </c>
      <c r="B5" s="53"/>
      <c r="C5" s="53"/>
      <c r="D5" s="53"/>
      <c r="E5" s="53"/>
      <c r="F5" s="53"/>
      <c r="G5" s="53"/>
      <c r="H5" s="53"/>
      <c r="I5" s="53"/>
      <c r="J5" s="54"/>
      <c r="K5" s="35">
        <f>SUM(K3:K4)</f>
        <v>592420</v>
      </c>
      <c r="L5" s="36"/>
      <c r="M5" s="37"/>
    </row>
    <row r="6" spans="1:13" x14ac:dyDescent="0.25">
      <c r="G6" s="38"/>
      <c r="H6" s="39"/>
      <c r="J6" s="36"/>
    </row>
  </sheetData>
  <mergeCells count="10">
    <mergeCell ref="K1:K2"/>
    <mergeCell ref="A5:J5"/>
    <mergeCell ref="E1:G1"/>
    <mergeCell ref="A1:A2"/>
    <mergeCell ref="B1:B2"/>
    <mergeCell ref="C1:C2"/>
    <mergeCell ref="D1:D2"/>
    <mergeCell ref="H1:H2"/>
    <mergeCell ref="I1:I2"/>
    <mergeCell ref="J1:J2"/>
  </mergeCells>
  <pageMargins left="0.25" right="0.25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="90" zoomScaleNormal="90" workbookViewId="0">
      <selection activeCell="I7" sqref="I7"/>
    </sheetView>
  </sheetViews>
  <sheetFormatPr defaultRowHeight="15" x14ac:dyDescent="0.25"/>
  <cols>
    <col min="2" max="2" width="12.5703125" style="3" hidden="1" customWidth="1"/>
    <col min="3" max="3" width="14.42578125" style="3" hidden="1" customWidth="1"/>
    <col min="4" max="4" width="11.85546875" style="3" hidden="1" customWidth="1"/>
    <col min="5" max="5" width="14.140625" style="3" customWidth="1"/>
    <col min="6" max="7" width="9.140625" style="3"/>
    <col min="8" max="8" width="12.85546875" style="3" customWidth="1"/>
    <col min="9" max="9" width="20.140625" style="3" customWidth="1"/>
    <col min="10" max="13" width="9.140625" style="3"/>
  </cols>
  <sheetData>
    <row r="1" spans="1:9" x14ac:dyDescent="0.25">
      <c r="A1" t="s">
        <v>53</v>
      </c>
    </row>
    <row r="2" spans="1:9" x14ac:dyDescent="0.25">
      <c r="A2" s="4" t="s">
        <v>58</v>
      </c>
      <c r="B2" s="23" t="e">
        <f>#REF!</f>
        <v>#REF!</v>
      </c>
      <c r="C2" s="23"/>
      <c r="D2" s="23"/>
      <c r="E2" s="23" t="e">
        <f>SUM(B2:D2)</f>
        <v>#REF!</v>
      </c>
      <c r="I2" s="3">
        <v>241951.40000000002</v>
      </c>
    </row>
    <row r="3" spans="1:9" x14ac:dyDescent="0.25">
      <c r="A3" s="4" t="s">
        <v>38</v>
      </c>
      <c r="B3" s="23" t="e">
        <f>#REF!</f>
        <v>#REF!</v>
      </c>
      <c r="C3" s="23"/>
      <c r="D3" s="23" t="e">
        <f>#REF!</f>
        <v>#REF!</v>
      </c>
      <c r="E3" s="23" t="e">
        <f>SUM(B3:D3)</f>
        <v>#REF!</v>
      </c>
      <c r="I3" s="3">
        <v>575207.63930000004</v>
      </c>
    </row>
    <row r="4" spans="1:9" x14ac:dyDescent="0.25">
      <c r="A4" s="4" t="s">
        <v>43</v>
      </c>
      <c r="B4" s="23" t="e">
        <f>#REF!</f>
        <v>#REF!</v>
      </c>
      <c r="C4" s="23"/>
      <c r="D4" s="23"/>
      <c r="E4" s="23" t="e">
        <f t="shared" ref="E4:E23" si="0">SUM(B4:D4)</f>
        <v>#REF!</v>
      </c>
      <c r="I4" s="3">
        <v>869984</v>
      </c>
    </row>
    <row r="5" spans="1:9" x14ac:dyDescent="0.25">
      <c r="A5" s="4" t="s">
        <v>44</v>
      </c>
      <c r="B5" s="23" t="e">
        <f>#REF!</f>
        <v>#REF!</v>
      </c>
      <c r="C5" s="23"/>
      <c r="D5" s="23"/>
      <c r="E5" s="23" t="e">
        <f t="shared" si="0"/>
        <v>#REF!</v>
      </c>
      <c r="I5" s="3">
        <v>932433.04999999981</v>
      </c>
    </row>
    <row r="6" spans="1:9" x14ac:dyDescent="0.25">
      <c r="A6" s="4" t="s">
        <v>45</v>
      </c>
      <c r="B6" s="23" t="e">
        <f>#REF!</f>
        <v>#REF!</v>
      </c>
      <c r="C6" s="23"/>
      <c r="D6" s="23"/>
      <c r="E6" s="23" t="e">
        <f t="shared" si="0"/>
        <v>#REF!</v>
      </c>
      <c r="I6" s="22">
        <v>1070837</v>
      </c>
    </row>
    <row r="7" spans="1:9" x14ac:dyDescent="0.25">
      <c r="A7" s="4" t="s">
        <v>46</v>
      </c>
      <c r="B7" s="23" t="e">
        <f>#REF!</f>
        <v>#REF!</v>
      </c>
      <c r="C7" s="23"/>
      <c r="D7" s="23"/>
      <c r="E7" s="23" t="e">
        <f t="shared" si="0"/>
        <v>#REF!</v>
      </c>
      <c r="I7" s="3">
        <v>1215505.8599999999</v>
      </c>
    </row>
    <row r="8" spans="1:9" x14ac:dyDescent="0.25">
      <c r="A8" s="4" t="s">
        <v>47</v>
      </c>
      <c r="B8" s="23" t="e">
        <f>#REF!</f>
        <v>#REF!</v>
      </c>
      <c r="C8" s="23"/>
      <c r="D8" s="23"/>
      <c r="E8" s="23" t="e">
        <f t="shared" si="0"/>
        <v>#REF!</v>
      </c>
      <c r="I8" s="3">
        <v>472800</v>
      </c>
    </row>
    <row r="9" spans="1:9" x14ac:dyDescent="0.25">
      <c r="A9" s="4" t="s">
        <v>51</v>
      </c>
      <c r="B9" s="23" t="e">
        <f>#REF!</f>
        <v>#REF!</v>
      </c>
      <c r="C9" s="23"/>
      <c r="D9" s="23"/>
      <c r="E9" s="23" t="e">
        <f t="shared" si="0"/>
        <v>#REF!</v>
      </c>
      <c r="I9" s="22">
        <v>1842420.0000000002</v>
      </c>
    </row>
    <row r="10" spans="1:9" x14ac:dyDescent="0.25">
      <c r="A10" s="4" t="s">
        <v>36</v>
      </c>
      <c r="B10" s="23" t="e">
        <f>#REF!</f>
        <v>#REF!</v>
      </c>
      <c r="C10" s="23"/>
      <c r="D10" s="23"/>
      <c r="E10" s="23" t="e">
        <f t="shared" si="0"/>
        <v>#REF!</v>
      </c>
      <c r="I10" s="3">
        <f>SUM(I2:I9)</f>
        <v>7221138.9493000004</v>
      </c>
    </row>
    <row r="11" spans="1:9" x14ac:dyDescent="0.25">
      <c r="A11" s="4" t="s">
        <v>39</v>
      </c>
      <c r="B11" s="23" t="e">
        <f>#REF!</f>
        <v>#REF!</v>
      </c>
      <c r="C11" s="23"/>
      <c r="D11" s="23"/>
      <c r="E11" s="23" t="e">
        <f t="shared" si="0"/>
        <v>#REF!</v>
      </c>
    </row>
    <row r="12" spans="1:9" x14ac:dyDescent="0.25">
      <c r="A12" s="4" t="s">
        <v>49</v>
      </c>
      <c r="B12" s="23" t="e">
        <f>#REF!</f>
        <v>#REF!</v>
      </c>
      <c r="C12" s="23"/>
      <c r="D12" s="23"/>
      <c r="E12" s="23" t="e">
        <f t="shared" si="0"/>
        <v>#REF!</v>
      </c>
    </row>
    <row r="13" spans="1:9" ht="15.75" x14ac:dyDescent="0.25">
      <c r="A13" s="4" t="s">
        <v>42</v>
      </c>
      <c r="B13" s="23">
        <f>'Печенье, варенье Инв.'!$C$16</f>
        <v>119400.79999999999</v>
      </c>
      <c r="C13" s="24" t="e">
        <f>#REF!</f>
        <v>#REF!</v>
      </c>
      <c r="D13" s="23"/>
      <c r="E13" s="23" t="e">
        <f t="shared" si="0"/>
        <v>#REF!</v>
      </c>
    </row>
    <row r="14" spans="1:9" x14ac:dyDescent="0.25">
      <c r="A14" s="4" t="s">
        <v>34</v>
      </c>
      <c r="B14" s="23" t="e">
        <f>#REF!</f>
        <v>#REF!</v>
      </c>
      <c r="C14" s="23"/>
      <c r="D14" s="23"/>
      <c r="E14" s="23" t="e">
        <f t="shared" si="0"/>
        <v>#REF!</v>
      </c>
    </row>
    <row r="15" spans="1:9" x14ac:dyDescent="0.25">
      <c r="A15" s="4" t="s">
        <v>32</v>
      </c>
      <c r="B15" s="23" t="e">
        <f>#REF!</f>
        <v>#REF!</v>
      </c>
      <c r="C15" s="23" t="e">
        <f>#REF!</f>
        <v>#REF!</v>
      </c>
      <c r="D15" s="23" t="e">
        <f>#REF!</f>
        <v>#REF!</v>
      </c>
      <c r="E15" s="23" t="e">
        <f>SUM(B15:D15)</f>
        <v>#REF!</v>
      </c>
    </row>
    <row r="16" spans="1:9" x14ac:dyDescent="0.25">
      <c r="A16" s="4" t="s">
        <v>33</v>
      </c>
      <c r="B16" s="23" t="e">
        <f>#REF!</f>
        <v>#REF!</v>
      </c>
      <c r="C16" s="23"/>
      <c r="D16" s="23" t="e">
        <f>#REF!</f>
        <v>#REF!</v>
      </c>
      <c r="E16" s="23" t="e">
        <f t="shared" si="0"/>
        <v>#REF!</v>
      </c>
    </row>
    <row r="17" spans="1:5" x14ac:dyDescent="0.25">
      <c r="A17" s="4" t="s">
        <v>48</v>
      </c>
      <c r="B17" s="23">
        <f>'Печенье, варенье Инв.'!$C$17</f>
        <v>122550.6</v>
      </c>
      <c r="C17" s="23"/>
      <c r="D17" s="23"/>
      <c r="E17" s="23">
        <f t="shared" si="0"/>
        <v>122550.6</v>
      </c>
    </row>
    <row r="18" spans="1:5" x14ac:dyDescent="0.25">
      <c r="A18" s="4" t="s">
        <v>57</v>
      </c>
      <c r="B18" s="23" t="e">
        <f>#REF!</f>
        <v>#REF!</v>
      </c>
      <c r="C18" s="23"/>
      <c r="D18" s="23"/>
      <c r="E18" s="23" t="e">
        <f>SUM(B18:D18)</f>
        <v>#REF!</v>
      </c>
    </row>
    <row r="19" spans="1:5" x14ac:dyDescent="0.25">
      <c r="A19" s="4" t="s">
        <v>40</v>
      </c>
      <c r="B19" s="23" t="e">
        <f>#REF!</f>
        <v>#REF!</v>
      </c>
      <c r="C19" s="23"/>
      <c r="D19" s="23"/>
      <c r="E19" s="23" t="e">
        <f t="shared" si="0"/>
        <v>#REF!</v>
      </c>
    </row>
    <row r="20" spans="1:5" x14ac:dyDescent="0.25">
      <c r="A20" s="4" t="s">
        <v>37</v>
      </c>
      <c r="B20" s="23" t="e">
        <f>#REF!</f>
        <v>#REF!</v>
      </c>
      <c r="C20" s="23"/>
      <c r="D20" s="23"/>
      <c r="E20" s="23" t="e">
        <f t="shared" si="0"/>
        <v>#REF!</v>
      </c>
    </row>
    <row r="21" spans="1:5" x14ac:dyDescent="0.25">
      <c r="A21" s="4" t="s">
        <v>35</v>
      </c>
      <c r="B21" s="23" t="e">
        <f>#REF!</f>
        <v>#REF!</v>
      </c>
      <c r="C21" s="23"/>
      <c r="D21" s="23"/>
      <c r="E21" s="23" t="e">
        <f t="shared" si="0"/>
        <v>#REF!</v>
      </c>
    </row>
    <row r="22" spans="1:5" x14ac:dyDescent="0.25">
      <c r="A22" s="4" t="s">
        <v>41</v>
      </c>
      <c r="B22" s="23" t="e">
        <f>#REF!</f>
        <v>#REF!</v>
      </c>
      <c r="C22" s="23"/>
      <c r="D22" s="23"/>
      <c r="E22" s="23" t="e">
        <f t="shared" si="0"/>
        <v>#REF!</v>
      </c>
    </row>
    <row r="23" spans="1:5" ht="15.75" x14ac:dyDescent="0.25">
      <c r="A23" s="4" t="s">
        <v>50</v>
      </c>
      <c r="B23" s="24" t="e">
        <f>#REF!</f>
        <v>#REF!</v>
      </c>
      <c r="C23" s="23"/>
      <c r="D23" s="23"/>
      <c r="E23" s="23" t="e">
        <f t="shared" si="0"/>
        <v>#REF!</v>
      </c>
    </row>
    <row r="24" spans="1:5" x14ac:dyDescent="0.25">
      <c r="E24" s="3" t="e">
        <f>SUM(E2:E23)</f>
        <v>#REF!</v>
      </c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1:XFD1048576"/>
    </sheetView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Печенье, варенье Инв.</vt:lpstr>
      <vt:lpstr>Прямые</vt:lpstr>
      <vt:lpstr>Лист1</vt:lpstr>
      <vt:lpstr>Лист2</vt:lpstr>
      <vt:lpstr>Прямые!Область_печати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2026-09-23T12:59:41Z</dcterms:modified>
</cp:coreProperties>
</file>