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1A386C75-43E4-4913-A6F4-63305E458E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Лист1!$A$1:$Q$23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J11" i="1" s="1"/>
  <c r="I9" i="1"/>
  <c r="J9" i="1" s="1"/>
  <c r="I8" i="1"/>
  <c r="J8" i="1" s="1"/>
  <c r="M7" i="1"/>
  <c r="I6" i="1"/>
  <c r="J6" i="1" s="1"/>
  <c r="O5" i="1"/>
  <c r="P5" i="1" s="1"/>
  <c r="Q5" i="1" s="1"/>
  <c r="M6" i="1"/>
  <c r="I7" i="1"/>
  <c r="J7" i="1" s="1"/>
  <c r="L7" i="1"/>
  <c r="I10" i="1"/>
  <c r="J10" i="1" s="1"/>
  <c r="L10" i="1"/>
  <c r="M10" i="1"/>
  <c r="O10" i="1"/>
  <c r="P10" i="1" s="1"/>
  <c r="Q10" i="1" s="1"/>
  <c r="L11" i="1"/>
  <c r="I12" i="1"/>
  <c r="J12" i="1" s="1"/>
  <c r="L12" i="1"/>
  <c r="M12" i="1"/>
  <c r="O12" i="1"/>
  <c r="P12" i="1" s="1"/>
  <c r="Q12" i="1" s="1"/>
  <c r="I5" i="1" l="1"/>
  <c r="J5" i="1" s="1"/>
  <c r="L5" i="1"/>
  <c r="M5" i="1"/>
  <c r="M11" i="1"/>
  <c r="N11" i="1" s="1"/>
  <c r="O7" i="1"/>
  <c r="P7" i="1" s="1"/>
  <c r="Q7" i="1" s="1"/>
  <c r="O9" i="1"/>
  <c r="P9" i="1" s="1"/>
  <c r="Q9" i="1" s="1"/>
  <c r="O6" i="1"/>
  <c r="P6" i="1" s="1"/>
  <c r="Q6" i="1" s="1"/>
  <c r="M9" i="1"/>
  <c r="L9" i="1"/>
  <c r="L6" i="1"/>
  <c r="N6" i="1" s="1"/>
  <c r="O11" i="1"/>
  <c r="P11" i="1" s="1"/>
  <c r="Q11" i="1" s="1"/>
  <c r="O8" i="1"/>
  <c r="P8" i="1" s="1"/>
  <c r="Q8" i="1" s="1"/>
  <c r="M8" i="1"/>
  <c r="L8" i="1"/>
  <c r="N7" i="1"/>
  <c r="N12" i="1"/>
  <c r="N10" i="1"/>
  <c r="N5" i="1" l="1"/>
  <c r="N9" i="1"/>
  <c r="Q13" i="1"/>
  <c r="N8" i="1"/>
</calcChain>
</file>

<file path=xl/sharedStrings.xml><?xml version="1.0" encoding="utf-8"?>
<sst xmlns="http://schemas.openxmlformats.org/spreadsheetml/2006/main" count="57" uniqueCount="50">
  <si>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</si>
  <si>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</si>
  <si>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</si>
  <si>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</si>
  <si>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</si>
  <si>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</si>
  <si>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</si>
  <si>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</si>
  <si>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</si>
  <si>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</si>
  <si>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</si>
  <si>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</si>
  <si>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</si>
  <si>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</si>
  <si>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</si>
  <si>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</si>
  <si>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</si>
  <si>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</si>
  <si>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</si>
  <si>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</si>
  <si>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</si>
  <si>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</si>
  <si>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</si>
  <si>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</si>
  <si>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</si>
  <si>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</si>
  <si>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</si>
  <si>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шт</t>
  </si>
  <si>
    <t>Поставка изделий медицинского назначения</t>
  </si>
  <si>
    <t>Набор белья для осмотра/хирургических процедур, стерильный, одноразового использования                  14.12.30.190</t>
  </si>
  <si>
    <t>150</t>
  </si>
  <si>
    <t>200</t>
  </si>
  <si>
    <t>Материалы перевязочные и аналогичные изделия, пропитанные или покрытые фармацевтическими веществами                   21.20.24.160</t>
  </si>
  <si>
    <t>Изделия медицинские ватно-марлевые                   21.20.24.150</t>
  </si>
  <si>
    <t xml:space="preserve">Изделия санитарно-гигиенического назначения прочие из бумажной массы, бумаги, целлюлозной ваты и полотна из целлюлозных волокон                          17.22.12.130      </t>
  </si>
  <si>
    <t>Лейкопластырь хирургический универсальный, стерильный                                  21.20.24.110</t>
  </si>
  <si>
    <t>Материалы перевязочные медицинские, включая марлю, бинты, вату и аналогичные изделия                       21.20.24.131</t>
  </si>
  <si>
    <t xml:space="preserve">Рулон марлевый тканый                     
21.20.24.131                     </t>
  </si>
  <si>
    <t>70</t>
  </si>
  <si>
    <t>упак</t>
  </si>
  <si>
    <t>290</t>
  </si>
  <si>
    <t>5600</t>
  </si>
  <si>
    <t>84</t>
  </si>
  <si>
    <t>110</t>
  </si>
  <si>
    <t>3060</t>
  </si>
  <si>
    <t>Источник 1 КП №122</t>
  </si>
  <si>
    <t>Источник 3  КП №123</t>
  </si>
  <si>
    <t>Источник 2 КП №242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</si>
  <si>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598926,40 руб.</t>
  </si>
  <si>
    <t>Одежда производственная и профессиональная прочая, не включенная в другие группировки                     14.12.30.190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</si>
</sst>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44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 wrapText="1"/>
    </xf>
    <xf numFmtId="2" fontId="31" fillId="24" borderId="1" xfId="0" applyNumberFormat="1" applyFont="1" applyFill="1" applyBorder="1" applyAlignment="1">
      <alignment horizontal="center" vertical="center" wrapText="1"/>
    </xf>
    <xf numFmtId="2" fontId="26" fillId="24" borderId="1" xfId="0" applyNumberFormat="1" applyFont="1" applyFill="1" applyBorder="1" applyAlignment="1">
      <alignment horizontal="center" vertical="center" wrapText="1"/>
    </xf>
    <xf numFmtId="2" fontId="30" fillId="24" borderId="1" xfId="53" applyNumberFormat="1" applyFont="1" applyFill="1" applyBorder="1" applyAlignment="1" applyProtection="1">
      <alignment horizontal="center" vertical="center" wrapText="1"/>
    </xf>
    <xf numFmtId="2" fontId="26" fillId="0" borderId="0" xfId="0" applyNumberFormat="1" applyFont="1" applyAlignment="1">
      <alignment vertical="center" wrapText="1"/>
    </xf>
    <xf numFmtId="1" fontId="30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13</xdr:row>
      <xdr:rowOff>0</xdr:rowOff>
    </xdr:from>
    <xdr:to>
      <xdr:col>13</xdr:col>
      <xdr:colOff>784860</xdr:colOff>
      <xdr:row>13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14" sqref="A14:N14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25.7109375" style="1" customWidth="1"/>
    <col min="4" max="4" width="10.42578125" style="4" customWidth="1"/>
    <col min="5" max="5" width="12.28515625" style="1" customWidth="1"/>
    <col min="6" max="8" width="19.7109375" style="3" customWidth="1"/>
    <col min="9" max="10" width="16.5703125" style="3" customWidth="1"/>
    <col min="11" max="11" width="14.140625" style="7" customWidth="1"/>
    <col min="12" max="12" width="18.85546875" style="3" customWidth="1"/>
    <col min="13" max="13" width="15" style="3" customWidth="1"/>
    <col min="14" max="14" width="19.85546875" style="1" customWidth="1"/>
    <col min="15" max="15" width="22" style="1" customWidth="1"/>
    <col min="16" max="16" width="20.5703125" style="1" customWidth="1"/>
    <col min="17" max="17" width="27.42578125" style="1" customWidth="1"/>
    <col min="18" max="16384" width="9.140625" style="1"/>
  </cols>
  <sheetData>
    <row r="1" spans="1:17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>
      <c r="A2" s="41" t="s">
        <v>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7" s="6" customFormat="1" ht="41.25" customHeight="1">
      <c r="A3" s="34" t="s">
        <v>6</v>
      </c>
      <c r="B3" s="34"/>
      <c r="C3" s="34" t="s">
        <v>26</v>
      </c>
      <c r="D3" s="34" t="s">
        <v>10</v>
      </c>
      <c r="E3" s="34" t="s">
        <v>11</v>
      </c>
      <c r="F3" s="27" t="s">
        <v>20</v>
      </c>
      <c r="G3" s="27"/>
      <c r="H3" s="27"/>
      <c r="I3" s="27" t="s">
        <v>21</v>
      </c>
      <c r="J3" s="27" t="s">
        <v>22</v>
      </c>
      <c r="K3" s="42" t="s">
        <v>9</v>
      </c>
      <c r="L3" s="27" t="s">
        <v>23</v>
      </c>
      <c r="M3" s="27" t="s">
        <v>12</v>
      </c>
      <c r="N3" s="35" t="s">
        <v>13</v>
      </c>
      <c r="O3" s="35" t="s">
        <v>8</v>
      </c>
      <c r="P3" s="35" t="s">
        <v>19</v>
      </c>
      <c r="Q3" s="37" t="s">
        <v>14</v>
      </c>
    </row>
    <row r="4" spans="1:17" s="6" customFormat="1" ht="28.5">
      <c r="A4" s="34"/>
      <c r="B4" s="34"/>
      <c r="C4" s="34"/>
      <c r="D4" s="34"/>
      <c r="E4" s="34"/>
      <c r="F4" s="8" t="s">
        <v>45</v>
      </c>
      <c r="G4" s="8" t="s">
        <v>47</v>
      </c>
      <c r="H4" s="8" t="s">
        <v>46</v>
      </c>
      <c r="I4" s="28"/>
      <c r="J4" s="28"/>
      <c r="K4" s="43"/>
      <c r="L4" s="28" t="s">
        <v>15</v>
      </c>
      <c r="M4" s="28" t="s">
        <v>16</v>
      </c>
      <c r="N4" s="36" t="s">
        <v>17</v>
      </c>
      <c r="O4" s="36" t="s">
        <v>8</v>
      </c>
      <c r="P4" s="35"/>
      <c r="Q4" s="38"/>
    </row>
    <row r="5" spans="1:17" s="23" customFormat="1" ht="76.5">
      <c r="A5" s="24">
        <v>1</v>
      </c>
      <c r="B5" s="12"/>
      <c r="C5" s="19" t="s">
        <v>32</v>
      </c>
      <c r="D5" s="19" t="s">
        <v>27</v>
      </c>
      <c r="E5" s="19" t="s">
        <v>38</v>
      </c>
      <c r="F5" s="18">
        <v>356</v>
      </c>
      <c r="G5" s="19">
        <v>361.34</v>
      </c>
      <c r="H5" s="19">
        <v>362.79</v>
      </c>
      <c r="I5" s="20">
        <f t="shared" ref="I5:I12" si="0">MIN(F5:H5)</f>
        <v>356</v>
      </c>
      <c r="J5" s="20">
        <f t="shared" ref="J5:J12" si="1">I5*(1+K5)</f>
        <v>356</v>
      </c>
      <c r="K5" s="21">
        <v>0</v>
      </c>
      <c r="L5" s="11">
        <f t="shared" ref="L5:L12" si="2">AVERAGE(F5:H5)*(1+K5)</f>
        <v>360.04333333333329</v>
      </c>
      <c r="M5" s="11">
        <f t="shared" ref="M5:M12" si="3">STDEV(F5:H5)</f>
        <v>3.575896158074694</v>
      </c>
      <c r="N5" s="22">
        <f t="shared" ref="N5:N12" si="4">M5/L5</f>
        <v>9.9318493831521051E-3</v>
      </c>
      <c r="O5" s="11">
        <f t="shared" ref="O5:O12" si="5">MIN(F5,G5,H5)</f>
        <v>356</v>
      </c>
      <c r="P5" s="18">
        <f>O5</f>
        <v>356</v>
      </c>
      <c r="Q5" s="18">
        <f>P5*E5</f>
        <v>24920</v>
      </c>
    </row>
    <row r="6" spans="1:17" s="23" customFormat="1" ht="38.25">
      <c r="A6" s="24">
        <v>2</v>
      </c>
      <c r="B6" s="12"/>
      <c r="C6" s="19" t="s">
        <v>33</v>
      </c>
      <c r="D6" s="19" t="s">
        <v>27</v>
      </c>
      <c r="E6" s="19" t="s">
        <v>30</v>
      </c>
      <c r="F6" s="18">
        <v>157.58000000000001</v>
      </c>
      <c r="G6" s="19">
        <v>159.94999999999999</v>
      </c>
      <c r="H6" s="19">
        <v>160.59</v>
      </c>
      <c r="I6" s="20">
        <f t="shared" si="0"/>
        <v>157.58000000000001</v>
      </c>
      <c r="J6" s="20">
        <f t="shared" si="1"/>
        <v>157.58000000000001</v>
      </c>
      <c r="K6" s="21">
        <v>0</v>
      </c>
      <c r="L6" s="11">
        <f t="shared" si="2"/>
        <v>159.37333333333333</v>
      </c>
      <c r="M6" s="11">
        <f t="shared" si="3"/>
        <v>1.5856964820965291</v>
      </c>
      <c r="N6" s="22">
        <f t="shared" si="4"/>
        <v>9.949572170772164E-3</v>
      </c>
      <c r="O6" s="11">
        <f t="shared" si="5"/>
        <v>157.58000000000001</v>
      </c>
      <c r="P6" s="18">
        <f t="shared" ref="P6:P12" si="6">O6</f>
        <v>157.58000000000001</v>
      </c>
      <c r="Q6" s="18">
        <f t="shared" ref="Q6:Q12" si="7">P6*E6</f>
        <v>23637.000000000004</v>
      </c>
    </row>
    <row r="7" spans="1:17" s="23" customFormat="1" ht="89.25">
      <c r="A7" s="24">
        <v>3</v>
      </c>
      <c r="B7" s="12"/>
      <c r="C7" s="19" t="s">
        <v>34</v>
      </c>
      <c r="D7" s="19" t="s">
        <v>39</v>
      </c>
      <c r="E7" s="19" t="s">
        <v>40</v>
      </c>
      <c r="F7" s="18">
        <v>210.8</v>
      </c>
      <c r="G7" s="19">
        <v>213.96</v>
      </c>
      <c r="H7" s="19">
        <v>214.82</v>
      </c>
      <c r="I7" s="20">
        <f t="shared" si="0"/>
        <v>210.8</v>
      </c>
      <c r="J7" s="20">
        <f t="shared" si="1"/>
        <v>210.8</v>
      </c>
      <c r="K7" s="21">
        <v>0</v>
      </c>
      <c r="L7" s="11">
        <f t="shared" si="2"/>
        <v>213.1933333333333</v>
      </c>
      <c r="M7" s="11">
        <f t="shared" si="3"/>
        <v>2.1168215166454876</v>
      </c>
      <c r="N7" s="22">
        <f t="shared" si="4"/>
        <v>9.9291168422034198E-3</v>
      </c>
      <c r="O7" s="11">
        <f t="shared" si="5"/>
        <v>210.8</v>
      </c>
      <c r="P7" s="18">
        <f t="shared" si="6"/>
        <v>210.8</v>
      </c>
      <c r="Q7" s="18">
        <f t="shared" si="7"/>
        <v>61132</v>
      </c>
    </row>
    <row r="8" spans="1:17" s="23" customFormat="1" ht="72" customHeight="1">
      <c r="A8" s="24">
        <v>4</v>
      </c>
      <c r="B8" s="12"/>
      <c r="C8" s="19" t="s">
        <v>35</v>
      </c>
      <c r="D8" s="19" t="s">
        <v>27</v>
      </c>
      <c r="E8" s="19" t="s">
        <v>41</v>
      </c>
      <c r="F8" s="18">
        <v>11.39</v>
      </c>
      <c r="G8" s="19">
        <v>11.56</v>
      </c>
      <c r="H8" s="19">
        <v>11.61</v>
      </c>
      <c r="I8" s="20">
        <f t="shared" si="0"/>
        <v>11.39</v>
      </c>
      <c r="J8" s="20">
        <f t="shared" si="1"/>
        <v>11.39</v>
      </c>
      <c r="K8" s="21">
        <v>0</v>
      </c>
      <c r="L8" s="11">
        <f t="shared" si="2"/>
        <v>11.520000000000001</v>
      </c>
      <c r="M8" s="11">
        <f t="shared" si="3"/>
        <v>0.11532562594670751</v>
      </c>
      <c r="N8" s="22">
        <f t="shared" si="4"/>
        <v>1.0010905030096136E-2</v>
      </c>
      <c r="O8" s="11">
        <f t="shared" si="5"/>
        <v>11.39</v>
      </c>
      <c r="P8" s="18">
        <f t="shared" si="6"/>
        <v>11.39</v>
      </c>
      <c r="Q8" s="18">
        <f t="shared" si="7"/>
        <v>63784</v>
      </c>
    </row>
    <row r="9" spans="1:17" s="23" customFormat="1" ht="79.900000000000006" customHeight="1">
      <c r="A9" s="24">
        <v>5</v>
      </c>
      <c r="B9" s="12"/>
      <c r="C9" s="19" t="s">
        <v>36</v>
      </c>
      <c r="D9" s="19" t="s">
        <v>27</v>
      </c>
      <c r="E9" s="19" t="s">
        <v>31</v>
      </c>
      <c r="F9" s="18">
        <v>238</v>
      </c>
      <c r="G9" s="19">
        <v>241.57</v>
      </c>
      <c r="H9" s="19">
        <v>242.54</v>
      </c>
      <c r="I9" s="20">
        <f t="shared" si="0"/>
        <v>238</v>
      </c>
      <c r="J9" s="20">
        <f t="shared" si="1"/>
        <v>238</v>
      </c>
      <c r="K9" s="21">
        <v>0</v>
      </c>
      <c r="L9" s="11">
        <f t="shared" si="2"/>
        <v>240.70333333333335</v>
      </c>
      <c r="M9" s="11">
        <f t="shared" si="3"/>
        <v>2.3908645577140737</v>
      </c>
      <c r="N9" s="22">
        <f t="shared" si="4"/>
        <v>9.9328269559239186E-3</v>
      </c>
      <c r="O9" s="11">
        <f t="shared" si="5"/>
        <v>238</v>
      </c>
      <c r="P9" s="18">
        <f t="shared" si="6"/>
        <v>238</v>
      </c>
      <c r="Q9" s="18">
        <f t="shared" si="7"/>
        <v>47600</v>
      </c>
    </row>
    <row r="10" spans="1:17" s="23" customFormat="1" ht="63.75">
      <c r="A10" s="24">
        <v>6</v>
      </c>
      <c r="B10" s="12"/>
      <c r="C10" s="19" t="s">
        <v>29</v>
      </c>
      <c r="D10" s="19" t="s">
        <v>27</v>
      </c>
      <c r="E10" s="19" t="s">
        <v>42</v>
      </c>
      <c r="F10" s="18">
        <v>2600</v>
      </c>
      <c r="G10" s="19">
        <v>2639</v>
      </c>
      <c r="H10" s="19">
        <v>2649.56</v>
      </c>
      <c r="I10" s="20">
        <f t="shared" si="0"/>
        <v>2600</v>
      </c>
      <c r="J10" s="20">
        <f t="shared" si="1"/>
        <v>2600</v>
      </c>
      <c r="K10" s="21">
        <v>0</v>
      </c>
      <c r="L10" s="11">
        <f t="shared" si="2"/>
        <v>2629.52</v>
      </c>
      <c r="M10" s="11">
        <f t="shared" si="3"/>
        <v>26.104620280708911</v>
      </c>
      <c r="N10" s="22">
        <f t="shared" si="4"/>
        <v>9.9275230006651075E-3</v>
      </c>
      <c r="O10" s="11">
        <f t="shared" si="5"/>
        <v>2600</v>
      </c>
      <c r="P10" s="18">
        <f t="shared" si="6"/>
        <v>2600</v>
      </c>
      <c r="Q10" s="18">
        <f t="shared" si="7"/>
        <v>218400</v>
      </c>
    </row>
    <row r="11" spans="1:17" s="23" customFormat="1" ht="63.75">
      <c r="A11" s="24">
        <v>7</v>
      </c>
      <c r="B11" s="12"/>
      <c r="C11" s="19" t="s">
        <v>49</v>
      </c>
      <c r="D11" s="19" t="s">
        <v>27</v>
      </c>
      <c r="E11" s="19" t="s">
        <v>43</v>
      </c>
      <c r="F11" s="18">
        <v>402.5</v>
      </c>
      <c r="G11" s="19">
        <v>408.54</v>
      </c>
      <c r="H11" s="19">
        <v>410.17</v>
      </c>
      <c r="I11" s="20">
        <f t="shared" si="0"/>
        <v>402.5</v>
      </c>
      <c r="J11" s="20">
        <f t="shared" si="1"/>
        <v>402.5</v>
      </c>
      <c r="K11" s="21">
        <v>0</v>
      </c>
      <c r="L11" s="11">
        <f t="shared" si="2"/>
        <v>407.07</v>
      </c>
      <c r="M11" s="11">
        <f t="shared" si="3"/>
        <v>4.0407796277451311</v>
      </c>
      <c r="N11" s="22">
        <f t="shared" si="4"/>
        <v>9.9264982134402713E-3</v>
      </c>
      <c r="O11" s="11">
        <f t="shared" si="5"/>
        <v>402.5</v>
      </c>
      <c r="P11" s="18">
        <f t="shared" si="6"/>
        <v>402.5</v>
      </c>
      <c r="Q11" s="18">
        <f t="shared" si="7"/>
        <v>44275</v>
      </c>
    </row>
    <row r="12" spans="1:17" s="23" customFormat="1" ht="25.5">
      <c r="A12" s="24">
        <v>8</v>
      </c>
      <c r="B12" s="12"/>
      <c r="C12" s="19" t="s">
        <v>37</v>
      </c>
      <c r="D12" s="19" t="s">
        <v>27</v>
      </c>
      <c r="E12" s="19" t="s">
        <v>44</v>
      </c>
      <c r="F12" s="18">
        <v>37.64</v>
      </c>
      <c r="G12" s="19">
        <v>38.200000000000003</v>
      </c>
      <c r="H12" s="19">
        <v>38.35</v>
      </c>
      <c r="I12" s="20">
        <f t="shared" si="0"/>
        <v>37.64</v>
      </c>
      <c r="J12" s="20">
        <f t="shared" si="1"/>
        <v>37.64</v>
      </c>
      <c r="K12" s="21">
        <v>0</v>
      </c>
      <c r="L12" s="11">
        <f t="shared" si="2"/>
        <v>38.063333333333333</v>
      </c>
      <c r="M12" s="11">
        <f t="shared" si="3"/>
        <v>0.374210279566628</v>
      </c>
      <c r="N12" s="22">
        <f t="shared" si="4"/>
        <v>9.8312535134414923E-3</v>
      </c>
      <c r="O12" s="11">
        <f t="shared" si="5"/>
        <v>37.64</v>
      </c>
      <c r="P12" s="18">
        <f t="shared" si="6"/>
        <v>37.64</v>
      </c>
      <c r="Q12" s="18">
        <f t="shared" si="7"/>
        <v>115178.40000000001</v>
      </c>
    </row>
    <row r="13" spans="1:17" s="6" customFormat="1" ht="15">
      <c r="A13" s="11"/>
      <c r="B13" s="11"/>
      <c r="C13" s="11"/>
      <c r="D13" s="11"/>
      <c r="E13" s="12" t="s">
        <v>18</v>
      </c>
      <c r="F13" s="15"/>
      <c r="G13" s="15"/>
      <c r="H13" s="15"/>
      <c r="I13" s="16"/>
      <c r="J13" s="16"/>
      <c r="K13" s="14"/>
      <c r="L13" s="13"/>
      <c r="M13" s="39" t="s">
        <v>24</v>
      </c>
      <c r="N13" s="39"/>
      <c r="O13" s="39"/>
      <c r="P13" s="39"/>
      <c r="Q13" s="17">
        <f>SUM(Q5:Q12)</f>
        <v>598926.4</v>
      </c>
    </row>
    <row r="14" spans="1:17" ht="37.5" customHeight="1">
      <c r="A14" s="29" t="s">
        <v>48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9"/>
      <c r="P14" s="9"/>
      <c r="Q14" s="10"/>
    </row>
    <row r="15" spans="1:17" ht="82.5" customHeight="1">
      <c r="A15" s="26" t="s">
        <v>25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9"/>
      <c r="P15" s="9"/>
    </row>
    <row r="16" spans="1:17" ht="48" customHeight="1">
      <c r="A16" s="30" t="s">
        <v>7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31.5">
      <c r="C17" s="1" t="s">
        <v>2</v>
      </c>
      <c r="D17" s="4" t="s">
        <v>1</v>
      </c>
      <c r="E17" s="25" t="s">
        <v>3</v>
      </c>
      <c r="F17" s="25"/>
    </row>
    <row r="18" spans="1:14">
      <c r="D18" s="4" t="s">
        <v>4</v>
      </c>
      <c r="E18" s="25" t="s">
        <v>5</v>
      </c>
      <c r="F18" s="25"/>
    </row>
    <row r="19" spans="1:14">
      <c r="I19" s="1"/>
      <c r="J19" s="1"/>
      <c r="K19" s="1"/>
      <c r="L19" s="1"/>
    </row>
    <row r="21" spans="1:14">
      <c r="A21" s="33"/>
      <c r="B21" s="33"/>
      <c r="C21" s="31"/>
      <c r="D21" s="31"/>
      <c r="E21" s="31"/>
    </row>
    <row r="22" spans="1:14">
      <c r="A22" s="2"/>
      <c r="B22" s="2"/>
      <c r="C22" s="2"/>
      <c r="D22" s="5"/>
    </row>
    <row r="23" spans="1:14">
      <c r="A23" s="25"/>
      <c r="B23" s="25"/>
      <c r="C23" s="32"/>
      <c r="D23" s="32"/>
      <c r="E23" s="32"/>
      <c r="F23" s="32"/>
    </row>
    <row r="24" spans="1:1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</sheetData>
  <sheetProtection selectLockedCells="1" selectUnlockedCells="1"/>
  <mergeCells count="28">
    <mergeCell ref="A1:N1"/>
    <mergeCell ref="A2:N2"/>
    <mergeCell ref="N3:N4"/>
    <mergeCell ref="A3:A4"/>
    <mergeCell ref="B3:B4"/>
    <mergeCell ref="C3:C4"/>
    <mergeCell ref="J3:J4"/>
    <mergeCell ref="K3:K4"/>
    <mergeCell ref="P3:P4"/>
    <mergeCell ref="O3:O4"/>
    <mergeCell ref="Q3:Q4"/>
    <mergeCell ref="M13:P13"/>
    <mergeCell ref="E18:F18"/>
    <mergeCell ref="A23:B23"/>
    <mergeCell ref="A15:N15"/>
    <mergeCell ref="L3:L4"/>
    <mergeCell ref="M3:M4"/>
    <mergeCell ref="A24:N24"/>
    <mergeCell ref="A14:N14"/>
    <mergeCell ref="A16:N16"/>
    <mergeCell ref="C21:E21"/>
    <mergeCell ref="C23:F23"/>
    <mergeCell ref="E17:F17"/>
    <mergeCell ref="A21:B21"/>
    <mergeCell ref="D3:D4"/>
    <mergeCell ref="E3:E4"/>
    <mergeCell ref="F3:H3"/>
    <mergeCell ref="I3:I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5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2026-08-07T10:34:08Z</dcterms:modified>
</cp:coreProperties>
</file>