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505" windowWidth="14805" windowHeight="5610"/>
  </bookViews>
  <sheets>
    <sheet name="Лист2" sheetId="27" r:id="rId1"/>
  </sheets>
  <calcPr calcId="144525"/>
</workbook>
</file>

<file path=xl/calcChain.xml><?xml version="1.0" encoding="utf-8"?>
<calcChain xmlns="http://schemas.openxmlformats.org/spreadsheetml/2006/main">
  <c r="I13" i="27" l="1"/>
  <c r="K13" i="27" s="1"/>
  <c r="J13" i="27"/>
  <c r="O13" i="27"/>
  <c r="I10" i="27" l="1"/>
  <c r="K10" i="27" s="1"/>
  <c r="J10" i="27"/>
  <c r="O10" i="27"/>
  <c r="I11" i="27"/>
  <c r="K11" i="27" s="1"/>
  <c r="J11" i="27"/>
  <c r="O11" i="27"/>
  <c r="I12" i="27"/>
  <c r="K12" i="27" s="1"/>
  <c r="J12" i="27"/>
  <c r="O12" i="27"/>
  <c r="I9" i="27" l="1"/>
  <c r="K9" i="27" s="1"/>
  <c r="J9" i="27"/>
  <c r="O9" i="27"/>
  <c r="J8" i="27" l="1"/>
  <c r="I8" i="27"/>
  <c r="K8" i="27" s="1"/>
  <c r="O8" i="27" l="1"/>
</calcChain>
</file>

<file path=xl/sharedStrings.xml><?xml version="1.0" encoding="utf-8"?>
<sst xmlns="http://schemas.openxmlformats.org/spreadsheetml/2006/main" count="45" uniqueCount="39">
  <si>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</si>
  <si>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</si>
  <si>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</si>
  <si>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</si>
  <si>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</si>
  <si>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</si>
  <si>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</si>
  <si>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</si>
  <si>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</si>
  <si>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</si>
  <si>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</si>
  <si>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</si>
  <si>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</si>
  <si>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</si>
  <si>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</si>
  <si>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</si>
  <si>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</si>
  <si>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</si>
  <si>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</si>
  <si>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Минимальная цена с НДС (руб.)</t>
  </si>
  <si>
    <t>Шт.</t>
  </si>
  <si>
    <t>Дата подготовки обоснования НМЦК: 27.08.2026</t>
  </si>
  <si>
    <t>АТРОПИН, Раствор для инъекций 1 мг/мл</t>
  </si>
  <si>
    <t>21.20.10.113</t>
  </si>
  <si>
    <t>мл</t>
  </si>
  <si>
    <t xml:space="preserve">КАЛИЯ ЙОДИД, Таблетки 0.2 мг </t>
  </si>
  <si>
    <t>21.20.10.182</t>
  </si>
  <si>
    <t>НАТРИЯ ХЛОРИД, Раствор для инъекций 9 мг/мл</t>
  </si>
  <si>
    <t>21.20.23.199</t>
  </si>
  <si>
    <t>ЭЗЕТИМИБ, Таблетки 10 мг</t>
  </si>
  <si>
    <t>21.20.10.149</t>
  </si>
  <si>
    <t>ЭПЛЕРЕНОН, Таблетки, покрытые оболочкой 25 мг</t>
  </si>
  <si>
    <t>21.20.10.143</t>
  </si>
  <si>
    <t>МЕТОТРЕКСАТ, Таблетки, покрытые оболочкой 2.5 мг</t>
  </si>
  <si>
    <t>21.20.10.211</t>
  </si>
  <si>
    <t>На основании проведенного анализа рынка и расчетов НМЦК составляет: 16 831,91 рубль</t>
  </si>
  <si>
    <t>КП 3 вх-1145 от 27.08.26</t>
  </si>
  <si>
    <t>КП 2 вх-1144 от 27.08.26</t>
  </si>
  <si>
    <t>КП 1 вх-1143 от 27.08.26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</si>
</sst>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16</xdr:row>
      <xdr:rowOff>40999</xdr:rowOff>
    </xdr:from>
    <xdr:to>
      <xdr:col>1</xdr:col>
      <xdr:colOff>2004805</xdr:colOff>
      <xdr:row>16</xdr:row>
      <xdr:rowOff>297760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4489174"/>
          <a:ext cx="1835426" cy="25676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</xdr:row>
      <xdr:rowOff>104776</xdr:rowOff>
    </xdr:from>
    <xdr:to>
      <xdr:col>9</xdr:col>
      <xdr:colOff>1206724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6175" y="3057526"/>
          <a:ext cx="1206724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9"/>
  <sheetViews>
    <sheetView tabSelected="1" topLeftCell="A4" zoomScaleNormal="100" workbookViewId="0">
      <selection activeCell="A14" sqref="A14:O14"/>
    </sheetView>
  </sheetViews>
  <sheetFormatPr defaultRowHeight="15" x14ac:dyDescent="0.25"/>
  <cols>
    <col min="1" max="1" width="7.5703125" customWidth="1"/>
    <col min="2" max="2" width="32.140625" customWidth="1"/>
    <col min="3" max="3" width="14.28515625" customWidth="1"/>
    <col min="5" max="5" width="12.42578125" customWidth="1"/>
    <col min="6" max="6" width="11.28515625" customWidth="1"/>
    <col min="7" max="7" width="11.140625" customWidth="1"/>
    <col min="8" max="8" width="11.28515625" customWidth="1"/>
    <col min="9" max="9" width="15.140625" hidden="1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5" width="11" customWidth="1"/>
  </cols>
  <sheetData>
    <row r="2" spans="1:15" ht="15" customHeight="1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81.7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20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6.25" customHeight="1" x14ac:dyDescent="0.25">
      <c r="A5" s="16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</row>
    <row r="6" spans="1:15" ht="44.25" customHeight="1" x14ac:dyDescent="0.25">
      <c r="A6" s="21" t="s">
        <v>8</v>
      </c>
      <c r="B6" s="21" t="s">
        <v>9</v>
      </c>
      <c r="C6" s="21" t="s">
        <v>10</v>
      </c>
      <c r="D6" s="21" t="s">
        <v>11</v>
      </c>
      <c r="E6" s="21" t="s">
        <v>12</v>
      </c>
      <c r="F6" s="12" t="s">
        <v>38</v>
      </c>
      <c r="G6" s="12" t="s">
        <v>37</v>
      </c>
      <c r="H6" s="12" t="s">
        <v>36</v>
      </c>
      <c r="I6" s="22" t="s">
        <v>16</v>
      </c>
      <c r="J6" s="2" t="s">
        <v>17</v>
      </c>
      <c r="K6" s="2" t="s">
        <v>18</v>
      </c>
      <c r="L6" s="2"/>
      <c r="M6" s="21" t="s">
        <v>14</v>
      </c>
      <c r="N6" s="21" t="s">
        <v>19</v>
      </c>
      <c r="O6" s="22" t="s">
        <v>15</v>
      </c>
    </row>
    <row r="7" spans="1:15" ht="46.5" customHeight="1" x14ac:dyDescent="0.25">
      <c r="A7" s="21"/>
      <c r="B7" s="21"/>
      <c r="C7" s="21"/>
      <c r="D7" s="21"/>
      <c r="E7" s="21"/>
      <c r="F7" s="2" t="s">
        <v>13</v>
      </c>
      <c r="G7" s="2" t="s">
        <v>13</v>
      </c>
      <c r="H7" s="2" t="s">
        <v>13</v>
      </c>
      <c r="I7" s="23"/>
      <c r="J7" s="4"/>
      <c r="K7" s="4"/>
      <c r="L7" s="2"/>
      <c r="M7" s="21"/>
      <c r="N7" s="21"/>
      <c r="O7" s="23"/>
    </row>
    <row r="8" spans="1:15" ht="51.75" customHeight="1" x14ac:dyDescent="0.25">
      <c r="A8" s="2">
        <v>1</v>
      </c>
      <c r="B8" s="11" t="s">
        <v>22</v>
      </c>
      <c r="C8" s="11" t="s">
        <v>23</v>
      </c>
      <c r="D8" s="11" t="s">
        <v>24</v>
      </c>
      <c r="E8" s="11">
        <v>1000</v>
      </c>
      <c r="F8" s="9">
        <v>4.78</v>
      </c>
      <c r="G8" s="9">
        <v>4.6272000000000002</v>
      </c>
      <c r="H8" s="9">
        <v>5.2727000000000004</v>
      </c>
      <c r="I8" s="2">
        <f>(F8+G8+H8)/3</f>
        <v>4.8933</v>
      </c>
      <c r="J8" s="9">
        <f>STDEVA(F8:H8)</f>
        <v>0.33733548582975975</v>
      </c>
      <c r="K8" s="8">
        <f>IF(I8&gt;0,STDEVA(F8:H8)/(SUM(F8:H8)/COUNTIF(F8:H8,"&gt;0")),0)</f>
        <v>6.8938239190272366E-2</v>
      </c>
      <c r="L8" s="2"/>
      <c r="M8" s="9">
        <v>4.6272000000000002</v>
      </c>
      <c r="N8" s="9">
        <v>5.09</v>
      </c>
      <c r="O8" s="10">
        <f>N8*E8</f>
        <v>5090</v>
      </c>
    </row>
    <row r="9" spans="1:15" ht="51.75" customHeight="1" x14ac:dyDescent="0.25">
      <c r="A9" s="2">
        <v>2</v>
      </c>
      <c r="B9" s="11" t="s">
        <v>25</v>
      </c>
      <c r="C9" s="11" t="s">
        <v>26</v>
      </c>
      <c r="D9" s="11" t="s">
        <v>20</v>
      </c>
      <c r="E9" s="11">
        <v>3000</v>
      </c>
      <c r="F9" s="9">
        <v>1.1221000000000001</v>
      </c>
      <c r="G9" s="9">
        <v>1.109</v>
      </c>
      <c r="H9" s="9">
        <v>1.5746</v>
      </c>
      <c r="I9" s="2">
        <f>(F9+G9+H9)/3</f>
        <v>1.2685666666666666</v>
      </c>
      <c r="J9" s="9">
        <f>STDEVA(F9:H9)</f>
        <v>0.26511356686019272</v>
      </c>
      <c r="K9" s="8">
        <f>IF(I9&gt;0,STDEVA(F9:H9)/(SUM(F9:H9)/COUNTIF(F9:H9,"&gt;0")),0)</f>
        <v>0.20898670430684976</v>
      </c>
      <c r="L9" s="2"/>
      <c r="M9" s="9">
        <v>1.109</v>
      </c>
      <c r="N9" s="9">
        <v>1.22</v>
      </c>
      <c r="O9" s="10">
        <f>N9*E9</f>
        <v>3660</v>
      </c>
    </row>
    <row r="10" spans="1:15" ht="68.25" customHeight="1" x14ac:dyDescent="0.25">
      <c r="A10" s="11">
        <v>3</v>
      </c>
      <c r="B10" s="11" t="s">
        <v>27</v>
      </c>
      <c r="C10" s="11" t="s">
        <v>28</v>
      </c>
      <c r="D10" s="14" t="s">
        <v>24</v>
      </c>
      <c r="E10" s="11">
        <v>5000</v>
      </c>
      <c r="F10" s="9">
        <v>0.72130000000000005</v>
      </c>
      <c r="G10" s="13">
        <v>1.0163</v>
      </c>
      <c r="H10" s="9">
        <v>1.3909</v>
      </c>
      <c r="I10" s="11">
        <f t="shared" ref="I10:I12" si="0">(F10+G10+H10)/3</f>
        <v>1.0428333333333333</v>
      </c>
      <c r="J10" s="9">
        <f t="shared" ref="J10:J12" si="1">STDEVA(F10:H10)</f>
        <v>0.3355876239275426</v>
      </c>
      <c r="K10" s="8">
        <f t="shared" ref="K10:K12" si="2">IF(I10&gt;0,STDEVA(F10:H10)/(SUM(F10:H10)/COUNTIF(F10:H10,"&gt;0")),0)</f>
        <v>0.32180369882775384</v>
      </c>
      <c r="L10" s="11"/>
      <c r="M10" s="9">
        <v>0.72130000000000005</v>
      </c>
      <c r="N10" s="9">
        <v>0.79349999999999998</v>
      </c>
      <c r="O10" s="10">
        <f t="shared" ref="O10:O12" si="3">N10*E10</f>
        <v>3967.5</v>
      </c>
    </row>
    <row r="11" spans="1:15" ht="51.75" customHeight="1" x14ac:dyDescent="0.25">
      <c r="A11" s="11">
        <v>4</v>
      </c>
      <c r="B11" s="11" t="s">
        <v>29</v>
      </c>
      <c r="C11" s="11" t="s">
        <v>30</v>
      </c>
      <c r="D11" s="14" t="s">
        <v>20</v>
      </c>
      <c r="E11" s="11">
        <v>90</v>
      </c>
      <c r="F11" s="9">
        <v>8.9236000000000004</v>
      </c>
      <c r="G11" s="9">
        <v>16.090900000000001</v>
      </c>
      <c r="H11" s="9">
        <v>16.393899999999999</v>
      </c>
      <c r="I11" s="11">
        <f t="shared" si="0"/>
        <v>13.8028</v>
      </c>
      <c r="J11" s="9">
        <f t="shared" si="1"/>
        <v>4.228226191915474</v>
      </c>
      <c r="K11" s="8">
        <f t="shared" si="2"/>
        <v>0.30633104818699641</v>
      </c>
      <c r="L11" s="11"/>
      <c r="M11" s="9">
        <v>8.9236000000000004</v>
      </c>
      <c r="N11" s="9">
        <v>9.8160000000000007</v>
      </c>
      <c r="O11" s="10">
        <f t="shared" si="3"/>
        <v>883.44</v>
      </c>
    </row>
    <row r="12" spans="1:15" ht="51.75" customHeight="1" x14ac:dyDescent="0.25">
      <c r="A12" s="11">
        <v>5</v>
      </c>
      <c r="B12" s="11" t="s">
        <v>31</v>
      </c>
      <c r="C12" s="11" t="s">
        <v>32</v>
      </c>
      <c r="D12" s="14" t="s">
        <v>20</v>
      </c>
      <c r="E12" s="14">
        <v>90</v>
      </c>
      <c r="F12" s="9">
        <v>18.361799999999999</v>
      </c>
      <c r="G12" s="9">
        <v>23.363600000000002</v>
      </c>
      <c r="H12" s="9">
        <v>25.545400000000001</v>
      </c>
      <c r="I12" s="11">
        <f t="shared" si="0"/>
        <v>22.423600000000004</v>
      </c>
      <c r="J12" s="9">
        <f t="shared" si="1"/>
        <v>3.6828965828542919</v>
      </c>
      <c r="K12" s="8">
        <f t="shared" si="2"/>
        <v>0.16424198535713674</v>
      </c>
      <c r="L12" s="11"/>
      <c r="M12" s="9">
        <v>18.361799999999999</v>
      </c>
      <c r="N12" s="9">
        <v>20.198</v>
      </c>
      <c r="O12" s="10">
        <f t="shared" si="3"/>
        <v>1817.82</v>
      </c>
    </row>
    <row r="13" spans="1:15" ht="51.75" customHeight="1" x14ac:dyDescent="0.25">
      <c r="A13" s="14">
        <v>6</v>
      </c>
      <c r="B13" s="14" t="s">
        <v>33</v>
      </c>
      <c r="C13" s="14" t="s">
        <v>34</v>
      </c>
      <c r="D13" s="14" t="s">
        <v>20</v>
      </c>
      <c r="E13" s="14">
        <v>250</v>
      </c>
      <c r="F13" s="9">
        <v>5.1387</v>
      </c>
      <c r="G13" s="9">
        <v>5.4</v>
      </c>
      <c r="H13" s="9">
        <v>5.6544999999999996</v>
      </c>
      <c r="I13" s="14">
        <f t="shared" ref="I13" si="4">(F13+G13+H13)/3</f>
        <v>5.3977333333333339</v>
      </c>
      <c r="J13" s="9">
        <f t="shared" ref="J13" si="5">STDEVA(F13:H13)</f>
        <v>0.25790747048764062</v>
      </c>
      <c r="K13" s="8">
        <f t="shared" ref="K13" si="6">IF(I13&gt;0,STDEVA(F13:H13)/(SUM(F13:H13)/COUNTIF(F13:H13,"&gt;0")),0)</f>
        <v>4.7780698778680047E-2</v>
      </c>
      <c r="L13" s="14"/>
      <c r="M13" s="9">
        <v>5.1387</v>
      </c>
      <c r="N13" s="9">
        <v>5.6525999999999996</v>
      </c>
      <c r="O13" s="10">
        <f t="shared" ref="O13" si="7">N13*E13</f>
        <v>1413.1499999999999</v>
      </c>
    </row>
    <row r="14" spans="1:15" ht="20.25" customHeight="1" x14ac:dyDescent="0.25">
      <c r="A14" s="24" t="s">
        <v>35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6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9.25" customHeight="1" thickBot="1" x14ac:dyDescent="0.3">
      <c r="A17" s="5" t="s">
        <v>6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1"/>
      <c r="M17" s="1"/>
      <c r="N17" s="1"/>
      <c r="O17" s="1"/>
    </row>
    <row r="18" spans="1:15" x14ac:dyDescent="0.25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 t="s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 t="s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 t="s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20" t="s">
        <v>21</v>
      </c>
      <c r="B23" s="20"/>
      <c r="C23" s="2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14">
    <mergeCell ref="A3:O3"/>
    <mergeCell ref="A5:O5"/>
    <mergeCell ref="A2:O2"/>
    <mergeCell ref="A23:C23"/>
    <mergeCell ref="N6:N7"/>
    <mergeCell ref="M6:M7"/>
    <mergeCell ref="E6:E7"/>
    <mergeCell ref="D6:D7"/>
    <mergeCell ref="C6:C7"/>
    <mergeCell ref="I6:I7"/>
    <mergeCell ref="B6:B7"/>
    <mergeCell ref="A6:A7"/>
    <mergeCell ref="A14:O14"/>
    <mergeCell ref="O6:O7"/>
  </mergeCells>
  <pageMargins left="0.7" right="0.7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2026-08-27T10:31:01Z</dcterms:modified>
</cp:coreProperties>
</file>