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76" tabRatio="500"/>
  </bookViews>
  <sheets>
    <sheet name="ср.ариф." sheetId="1" r:id="rId1"/>
    <sheet name="Лист2" sheetId="2" r:id="rId2"/>
    <sheet name="Лист3" sheetId="3" r:id="rId3"/>
  </sheets>
  <definedNames>
    <definedName name="OLE_LINK1" localSheetId="0">ср.ариф.!#REF!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U27" i="1"/>
  <c r="U28"/>
  <c r="U29"/>
  <c r="U18"/>
  <c r="U19"/>
  <c r="U20"/>
  <c r="U21"/>
  <c r="U22"/>
  <c r="U23"/>
  <c r="U24"/>
  <c r="U25"/>
  <c r="U26"/>
  <c r="T26"/>
  <c r="T27"/>
  <c r="T28"/>
  <c r="T29"/>
  <c r="T18"/>
  <c r="T19"/>
  <c r="T20"/>
  <c r="T21"/>
  <c r="T22"/>
  <c r="T23"/>
  <c r="T24"/>
  <c r="T25"/>
  <c r="Q18"/>
  <c r="R18" s="1"/>
  <c r="P27"/>
  <c r="P28"/>
  <c r="P29"/>
  <c r="P18"/>
  <c r="P19"/>
  <c r="P20"/>
  <c r="P21"/>
  <c r="P22"/>
  <c r="P23"/>
  <c r="Q23" s="1"/>
  <c r="R23" s="1"/>
  <c r="P24"/>
  <c r="P25"/>
  <c r="P26"/>
  <c r="O23"/>
  <c r="O24"/>
  <c r="O25"/>
  <c r="O26"/>
  <c r="O27"/>
  <c r="O28"/>
  <c r="O29"/>
  <c r="O18"/>
  <c r="O19"/>
  <c r="O20"/>
  <c r="O21"/>
  <c r="O22"/>
  <c r="N23"/>
  <c r="S23" s="1"/>
  <c r="N24"/>
  <c r="Q24" s="1"/>
  <c r="R24" s="1"/>
  <c r="N25"/>
  <c r="S25" s="1"/>
  <c r="N26"/>
  <c r="S26" s="1"/>
  <c r="N27"/>
  <c r="S27" s="1"/>
  <c r="N28"/>
  <c r="S28" s="1"/>
  <c r="N29"/>
  <c r="S29" s="1"/>
  <c r="N18"/>
  <c r="S18" s="1"/>
  <c r="N19"/>
  <c r="S19" s="1"/>
  <c r="N20"/>
  <c r="S20" s="1"/>
  <c r="N21"/>
  <c r="S21" s="1"/>
  <c r="N22"/>
  <c r="S22" s="1"/>
  <c r="U16"/>
  <c r="U17"/>
  <c r="T16"/>
  <c r="T17"/>
  <c r="P16"/>
  <c r="P17"/>
  <c r="O16"/>
  <c r="O17"/>
  <c r="N16"/>
  <c r="S16" s="1"/>
  <c r="N17"/>
  <c r="S17" s="1"/>
  <c r="U10"/>
  <c r="U11"/>
  <c r="U12"/>
  <c r="U13"/>
  <c r="U14"/>
  <c r="U15"/>
  <c r="U30"/>
  <c r="T10"/>
  <c r="T11"/>
  <c r="T12"/>
  <c r="T13"/>
  <c r="T14"/>
  <c r="T15"/>
  <c r="T30"/>
  <c r="P10"/>
  <c r="P11"/>
  <c r="P12"/>
  <c r="P13"/>
  <c r="P14"/>
  <c r="P15"/>
  <c r="P30"/>
  <c r="O10"/>
  <c r="O11"/>
  <c r="O12"/>
  <c r="O13"/>
  <c r="O14"/>
  <c r="O15"/>
  <c r="O30"/>
  <c r="N10"/>
  <c r="S10" s="1"/>
  <c r="N11"/>
  <c r="S11" s="1"/>
  <c r="N12"/>
  <c r="S12" s="1"/>
  <c r="N13"/>
  <c r="S13" s="1"/>
  <c r="N14"/>
  <c r="S14" s="1"/>
  <c r="N15"/>
  <c r="S15" s="1"/>
  <c r="N30"/>
  <c r="S30" s="1"/>
  <c r="N8"/>
  <c r="S8" s="1"/>
  <c r="N9"/>
  <c r="S9" s="1"/>
  <c r="U8"/>
  <c r="U9"/>
  <c r="T8"/>
  <c r="T9"/>
  <c r="P8"/>
  <c r="P9"/>
  <c r="O8"/>
  <c r="O9"/>
  <c r="U7"/>
  <c r="T7"/>
  <c r="P7"/>
  <c r="O7"/>
  <c r="N7"/>
  <c r="S7" s="1"/>
  <c r="Q29" l="1"/>
  <c r="R29" s="1"/>
  <c r="Q27"/>
  <c r="R27" s="1"/>
  <c r="Q26"/>
  <c r="R26" s="1"/>
  <c r="Q22"/>
  <c r="R22" s="1"/>
  <c r="Q28"/>
  <c r="R28" s="1"/>
  <c r="Q25"/>
  <c r="R25" s="1"/>
  <c r="Q21"/>
  <c r="R21" s="1"/>
  <c r="Q20"/>
  <c r="R20" s="1"/>
  <c r="Q19"/>
  <c r="R19" s="1"/>
  <c r="S24"/>
  <c r="Q17"/>
  <c r="R17" s="1"/>
  <c r="Q16"/>
  <c r="R16" s="1"/>
  <c r="U31"/>
  <c r="Q15"/>
  <c r="R15" s="1"/>
  <c r="Q11"/>
  <c r="R11" s="1"/>
  <c r="Q10"/>
  <c r="R10" s="1"/>
  <c r="Q30"/>
  <c r="R30" s="1"/>
  <c r="Q14"/>
  <c r="R14" s="1"/>
  <c r="Q13"/>
  <c r="R13" s="1"/>
  <c r="Q12"/>
  <c r="R12" s="1"/>
  <c r="Q8"/>
  <c r="R8" s="1"/>
  <c r="Q9"/>
  <c r="R9" s="1"/>
  <c r="Q7"/>
  <c r="R7" s="1"/>
</calcChain>
</file>

<file path=xl/sharedStrings.xml><?xml version="1.0" encoding="utf-8"?>
<sst xmlns="http://schemas.openxmlformats.org/spreadsheetml/2006/main" count="81" uniqueCount="53">
  <si>
    <t xml:space="preserve">ОБОСНОВАНИЕ ЦЕНЫ КОНТРАКТА
</t>
  </si>
  <si>
    <t xml:space="preserve">Цена контракта рассчитана методом сопоставимых рыночных цен (анализа рынка).
</t>
  </si>
  <si>
    <t>№ п/п</t>
  </si>
  <si>
    <t>Наименование товара, фасовка</t>
  </si>
  <si>
    <t>Ед. изм.</t>
  </si>
  <si>
    <t>Кол-во</t>
  </si>
  <si>
    <t>Источник №1</t>
  </si>
  <si>
    <t>Источник №2</t>
  </si>
  <si>
    <t>Источник №3</t>
  </si>
  <si>
    <t>Источник №4</t>
  </si>
  <si>
    <t>Источник №5</t>
  </si>
  <si>
    <t>Средн. арифм.</t>
  </si>
  <si>
    <t>Кол-во знач.</t>
  </si>
  <si>
    <t>Сред.квадр.откл. σ=</t>
  </si>
  <si>
    <t>Коэфф вариации V=</t>
  </si>
  <si>
    <t>Совокупность значений</t>
  </si>
  <si>
    <t>Расчет цены контракта</t>
  </si>
  <si>
    <t>*Цена за ед. товара</t>
  </si>
  <si>
    <t>*Расчет цены контракта</t>
  </si>
  <si>
    <t>Цена за ед.изм.</t>
  </si>
  <si>
    <t>РК</t>
  </si>
  <si>
    <t>%</t>
  </si>
  <si>
    <t>РК с %</t>
  </si>
  <si>
    <t>* С целью эффективного использования бюджетных средств, в соответствии со ст. 34, 72 Бюджетного кодекса РФ, цена контракта с единственным поставщиком рассчитана исходя из минимального значения цены единицы.</t>
  </si>
  <si>
    <r>
      <rPr>
        <sz val="11"/>
        <rFont val="Times New Roman"/>
        <family val="1"/>
        <charset val="204"/>
      </rPr>
      <t xml:space="preserve">Директор ФИЦ ПХФ и МХ РАН  </t>
    </r>
    <r>
      <rPr>
        <u/>
        <sz val="11"/>
        <rFont val="Times New Roman"/>
        <family val="1"/>
        <charset val="204"/>
      </rPr>
      <t>____________</t>
    </r>
    <r>
      <rPr>
        <sz val="11"/>
        <rFont val="Times New Roman"/>
        <family val="1"/>
        <charset val="204"/>
      </rPr>
      <t>__  Голосов Е.В.</t>
    </r>
  </si>
  <si>
    <t xml:space="preserve">   (должность)                                         подписано ЭЦП                (расшифровка подписи)</t>
  </si>
  <si>
    <t>на  поставку хим реактивов  ФИЦ ПХФ И МХ РАН</t>
  </si>
  <si>
    <t>шт</t>
  </si>
  <si>
    <t xml:space="preserve">Тергитол ХН
Фасовка 100 г
</t>
  </si>
  <si>
    <t xml:space="preserve">Тергитол NP-6
Фасовка 500 г
</t>
  </si>
  <si>
    <t xml:space="preserve">Диакрилат трипропиленгликоля (TPGDA) (Photomer 4061), 98%
Фасовка 1 кг
</t>
  </si>
  <si>
    <t xml:space="preserve">Стеарилметакрилат (СМА), 96%
Фасовка 1 кг
</t>
  </si>
  <si>
    <t xml:space="preserve">Бетаин (триметилглицерин) (безводный), 96%
Фасовка 1 кг
</t>
  </si>
  <si>
    <t xml:space="preserve">Метилмочевина, чда, 97%
Фасовка 1 кг
</t>
  </si>
  <si>
    <t xml:space="preserve">2-Метил-2,4-пентадиол, чда, ≥99%
Фасовка 100 мл
</t>
  </si>
  <si>
    <t xml:space="preserve">Имидазол, чда, 99%
Фасовка 500 г
</t>
  </si>
  <si>
    <t xml:space="preserve">Хлорид холина, чда, 98%
Фасовка 1 кг
</t>
  </si>
  <si>
    <t xml:space="preserve">Холин цитрат, чда, 98%
Фасовка 100 г
</t>
  </si>
  <si>
    <t xml:space="preserve">Пролин, чда, 97%
Фасовка 100 г
</t>
  </si>
  <si>
    <t xml:space="preserve">Метриол (1,1,1-триметилолэтан), чда, ≥97%
Фасовка 2,5 кг
</t>
  </si>
  <si>
    <t xml:space="preserve">Цетеариловый спирт С16-18 70/30, чда, 99%
Фасовка 1 кг
</t>
  </si>
  <si>
    <t xml:space="preserve">Тиоцианат аммония, 99+%
Фасовка 500г
</t>
  </si>
  <si>
    <t xml:space="preserve">Бегениловый спирт, 95%
Фасовка 1 кг
</t>
  </si>
  <si>
    <t xml:space="preserve">1,4-Бутендиол, 97%
Фасовка 2 кг
</t>
  </si>
  <si>
    <t xml:space="preserve">Гидрохинон-бис(2-гидроксиэтиловый эфир) (HQEE), ≥95%
Фасовка 500 г
</t>
  </si>
  <si>
    <t xml:space="preserve">2,4,7,9-тетраметил-5-децин-4, 7-диол, 98%
Фасовка 500 г
</t>
  </si>
  <si>
    <t xml:space="preserve">5-окса-2-октин-1,7-диол, 95%
Фасовка 1 кг
</t>
  </si>
  <si>
    <t xml:space="preserve">2,5,8,11-тетраметилдодек-6-ин-5,8-диол, 98%
Фасовка 500 г
</t>
  </si>
  <si>
    <t xml:space="preserve">Диглицерол, 80%
Фасовка 500 г
</t>
  </si>
  <si>
    <t xml:space="preserve">2,5-диметил-3-гексин-2,5-диол, 98%
Фасовка 500 г
</t>
  </si>
  <si>
    <t xml:space="preserve">2,5-диметил-2,5-гександиол, 97%
Фасовка 500 г
</t>
  </si>
  <si>
    <t xml:space="preserve">Дифенилпропан, ≥99%
Фасовка 500 г
</t>
  </si>
  <si>
    <t>В результате проведенного расчета стартовая цена составит    196200 руб 00 коп.</t>
  </si>
</sst>
</file>

<file path=xl/styles.xml><?xml version="1.0" encoding="utf-8"?>
<styleSheet xmlns="http://schemas.openxmlformats.org/spreadsheetml/2006/main">
  <numFmts count="1">
    <numFmt numFmtId="164" formatCode="#,##0.00_р_."/>
  </numFmts>
  <fonts count="32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333399"/>
      <name val="Calibri"/>
      <family val="2"/>
      <charset val="204"/>
    </font>
    <font>
      <b/>
      <sz val="13"/>
      <color rgb="FF333399"/>
      <name val="Calibri"/>
      <family val="2"/>
      <charset val="204"/>
    </font>
    <font>
      <b/>
      <sz val="11"/>
      <color rgb="FF333399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333399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</fills>
  <borders count="1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9" fillId="2" borderId="0" applyBorder="0" applyProtection="0"/>
    <xf numFmtId="0" fontId="29" fillId="3" borderId="0" applyBorder="0" applyProtection="0"/>
    <xf numFmtId="0" fontId="29" fillId="4" borderId="0" applyBorder="0" applyProtection="0"/>
    <xf numFmtId="0" fontId="29" fillId="2" borderId="0" applyBorder="0" applyProtection="0"/>
    <xf numFmtId="0" fontId="29" fillId="5" borderId="0" applyBorder="0" applyProtection="0"/>
    <xf numFmtId="0" fontId="29" fillId="3" borderId="0" applyBorder="0" applyProtection="0"/>
    <xf numFmtId="0" fontId="29" fillId="6" borderId="0" applyBorder="0" applyProtection="0"/>
    <xf numFmtId="0" fontId="29" fillId="7" borderId="0" applyBorder="0" applyProtection="0"/>
    <xf numFmtId="0" fontId="29" fillId="8" borderId="0" applyBorder="0" applyProtection="0"/>
    <xf numFmtId="0" fontId="29" fillId="6" borderId="0" applyBorder="0" applyProtection="0"/>
    <xf numFmtId="0" fontId="29" fillId="9" borderId="0" applyBorder="0" applyProtection="0"/>
    <xf numFmtId="0" fontId="29" fillId="3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6" borderId="0" applyBorder="0" applyProtection="0"/>
    <xf numFmtId="0" fontId="1" fillId="10" borderId="0" applyBorder="0" applyProtection="0"/>
    <xf numFmtId="0" fontId="1" fillId="3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0" borderId="0" applyBorder="0" applyProtection="0"/>
    <xf numFmtId="0" fontId="1" fillId="14" borderId="0" applyBorder="0" applyProtection="0"/>
    <xf numFmtId="0" fontId="2" fillId="3" borderId="1" applyProtection="0"/>
    <xf numFmtId="0" fontId="3" fillId="2" borderId="2" applyProtection="0"/>
    <xf numFmtId="0" fontId="4" fillId="2" borderId="1" applyProtection="0"/>
    <xf numFmtId="0" fontId="5" fillId="0" borderId="3" applyProtection="0"/>
    <xf numFmtId="0" fontId="6" fillId="0" borderId="4" applyProtection="0"/>
    <xf numFmtId="0" fontId="7" fillId="0" borderId="5" applyProtection="0"/>
    <xf numFmtId="0" fontId="7" fillId="0" borderId="0" applyBorder="0" applyProtection="0"/>
    <xf numFmtId="0" fontId="8" fillId="0" borderId="6" applyProtection="0"/>
    <xf numFmtId="0" fontId="9" fillId="15" borderId="7" applyProtection="0"/>
    <xf numFmtId="0" fontId="10" fillId="0" borderId="0" applyBorder="0" applyProtection="0"/>
    <xf numFmtId="0" fontId="11" fillId="8" borderId="0" applyBorder="0" applyProtection="0"/>
    <xf numFmtId="0" fontId="12" fillId="0" borderId="0"/>
    <xf numFmtId="0" fontId="13" fillId="0" borderId="0"/>
    <xf numFmtId="0" fontId="14" fillId="16" borderId="0" applyBorder="0" applyProtection="0"/>
    <xf numFmtId="0" fontId="15" fillId="0" borderId="0" applyBorder="0" applyProtection="0"/>
    <xf numFmtId="0" fontId="13" fillId="4" borderId="8" applyProtection="0"/>
    <xf numFmtId="0" fontId="16" fillId="0" borderId="9" applyProtection="0"/>
    <xf numFmtId="0" fontId="17" fillId="0" borderId="0" applyBorder="0" applyProtection="0"/>
    <xf numFmtId="0" fontId="18" fillId="17" borderId="0" applyBorder="0" applyProtection="0"/>
  </cellStyleXfs>
  <cellXfs count="44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21" fillId="0" borderId="11" xfId="0" applyFont="1" applyBorder="1" applyAlignment="1">
      <alignment horizontal="center" vertical="center" wrapText="1"/>
    </xf>
    <xf numFmtId="164" fontId="21" fillId="0" borderId="11" xfId="0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2" fontId="21" fillId="0" borderId="11" xfId="0" applyNumberFormat="1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2" fontId="21" fillId="0" borderId="0" xfId="0" applyNumberFormat="1" applyFont="1"/>
    <xf numFmtId="0" fontId="26" fillId="0" borderId="0" xfId="0" applyFont="1" applyAlignment="1">
      <alignment horizontal="left" vertical="top" wrapText="1"/>
    </xf>
    <xf numFmtId="0" fontId="27" fillId="0" borderId="0" xfId="0" applyFont="1"/>
    <xf numFmtId="0" fontId="24" fillId="0" borderId="0" xfId="0" applyFont="1"/>
    <xf numFmtId="4" fontId="21" fillId="0" borderId="11" xfId="0" applyNumberFormat="1" applyFont="1" applyBorder="1" applyAlignment="1">
      <alignment horizontal="center" vertical="center" wrapText="1"/>
    </xf>
    <xf numFmtId="164" fontId="19" fillId="0" borderId="11" xfId="0" applyNumberFormat="1" applyFont="1" applyBorder="1" applyAlignment="1" applyProtection="1">
      <alignment horizontal="center" vertical="center" wrapText="1"/>
      <protection locked="0"/>
    </xf>
    <xf numFmtId="0" fontId="30" fillId="0" borderId="12" xfId="0" applyFont="1" applyBorder="1" applyAlignment="1">
      <alignment horizontal="left" vertical="center" wrapText="1"/>
    </xf>
    <xf numFmtId="0" fontId="30" fillId="0" borderId="11" xfId="0" applyNumberFormat="1" applyFont="1" applyBorder="1" applyAlignment="1">
      <alignment horizontal="center" vertical="center" wrapText="1"/>
    </xf>
    <xf numFmtId="164" fontId="21" fillId="0" borderId="11" xfId="0" applyNumberFormat="1" applyFont="1" applyBorder="1" applyAlignment="1">
      <alignment horizontal="center" vertical="center" wrapText="1"/>
    </xf>
    <xf numFmtId="164" fontId="21" fillId="0" borderId="11" xfId="0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164" fontId="21" fillId="0" borderId="11" xfId="0" applyNumberFormat="1" applyFont="1" applyBorder="1" applyAlignment="1">
      <alignment horizontal="center" vertical="center" wrapText="1"/>
    </xf>
    <xf numFmtId="164" fontId="21" fillId="0" borderId="11" xfId="0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164" fontId="21" fillId="0" borderId="11" xfId="0" applyNumberFormat="1" applyFont="1" applyBorder="1" applyAlignment="1">
      <alignment horizontal="center" vertical="center" wrapText="1"/>
    </xf>
    <xf numFmtId="0" fontId="31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14" fontId="26" fillId="0" borderId="0" xfId="0" applyNumberFormat="1" applyFont="1" applyBorder="1" applyAlignment="1">
      <alignment horizontal="center" vertical="top" wrapText="1"/>
    </xf>
    <xf numFmtId="164" fontId="23" fillId="0" borderId="11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vertical="center" wrapText="1"/>
    </xf>
    <xf numFmtId="0" fontId="21" fillId="0" borderId="15" xfId="0" applyFont="1" applyBorder="1" applyAlignment="1">
      <alignment horizontal="right" vertical="center" wrapText="1"/>
    </xf>
    <xf numFmtId="0" fontId="21" fillId="0" borderId="12" xfId="0" applyFont="1" applyBorder="1" applyAlignment="1">
      <alignment horizontal="right" vertical="center" wrapText="1"/>
    </xf>
    <xf numFmtId="0" fontId="21" fillId="0" borderId="13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164" fontId="19" fillId="0" borderId="11" xfId="0" applyNumberFormat="1" applyFont="1" applyFill="1" applyBorder="1" applyAlignment="1" applyProtection="1">
      <alignment horizontal="center" vertical="center" wrapText="1"/>
      <protection locked="0"/>
    </xf>
  </cellXfs>
  <cellStyles count="4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6"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424B5E"/>
      <rgbColor rgb="FF339966"/>
      <rgbColor rgb="FF1B1B1B"/>
      <rgbColor rgb="FF2F3644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289672</xdr:colOff>
      <xdr:row>33</xdr:row>
      <xdr:rowOff>255593</xdr:rowOff>
    </xdr:from>
    <xdr:to>
      <xdr:col>15</xdr:col>
      <xdr:colOff>383072</xdr:colOff>
      <xdr:row>33</xdr:row>
      <xdr:rowOff>985868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89672" y="15549381"/>
          <a:ext cx="10393847" cy="730275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  <xdr:twoCellAnchor editAs="absolute">
    <xdr:from>
      <xdr:col>14</xdr:col>
      <xdr:colOff>0</xdr:colOff>
      <xdr:row>4</xdr:row>
      <xdr:rowOff>0</xdr:rowOff>
    </xdr:from>
    <xdr:to>
      <xdr:col>20</xdr:col>
      <xdr:colOff>921945</xdr:colOff>
      <xdr:row>4</xdr:row>
      <xdr:rowOff>226440</xdr:rowOff>
    </xdr:to>
    <xdr:pic>
      <xdr:nvPicPr>
        <xdr:cNvPr id="3" name="Picture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58760" y="1009440"/>
          <a:ext cx="6261120" cy="22644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51"/>
  <sheetViews>
    <sheetView tabSelected="1" zoomScale="85" zoomScaleNormal="85" workbookViewId="0">
      <pane ySplit="1" topLeftCell="A2" activePane="bottomLeft" state="frozen"/>
      <selection pane="bottomLeft" activeCell="F15" sqref="F15"/>
    </sheetView>
  </sheetViews>
  <sheetFormatPr defaultColWidth="9.109375" defaultRowHeight="14.4"/>
  <cols>
    <col min="1" max="1" width="4.33203125" style="1" customWidth="1"/>
    <col min="2" max="2" width="57.88671875" style="1" customWidth="1"/>
    <col min="3" max="3" width="9.109375" style="1"/>
    <col min="4" max="4" width="6.44140625" style="1" customWidth="1"/>
    <col min="5" max="5" width="16" style="1" customWidth="1"/>
    <col min="6" max="6" width="18" style="1" customWidth="1"/>
    <col min="7" max="7" width="12.109375" style="1" customWidth="1"/>
    <col min="8" max="8" width="7.33203125" style="2" hidden="1" customWidth="1"/>
    <col min="9" max="9" width="11.5546875" style="2" hidden="1" customWidth="1"/>
    <col min="10" max="13" width="9.109375" style="1" hidden="1"/>
    <col min="14" max="14" width="18.6640625" style="1" customWidth="1"/>
    <col min="15" max="15" width="7.5546875" style="1" customWidth="1"/>
    <col min="16" max="16" width="11.33203125" style="1" customWidth="1"/>
    <col min="17" max="17" width="9.33203125" style="1" customWidth="1"/>
    <col min="18" max="18" width="18.44140625" style="1" customWidth="1"/>
    <col min="19" max="19" width="16.6640625" style="1" customWidth="1"/>
    <col min="20" max="20" width="11.6640625" style="1" customWidth="1"/>
    <col min="21" max="21" width="22.6640625" style="1" customWidth="1"/>
    <col min="22" max="22" width="9.33203125" style="1" customWidth="1"/>
    <col min="23" max="1024" width="9.109375" style="1"/>
  </cols>
  <sheetData>
    <row r="1" spans="1:21" ht="22.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3"/>
      <c r="U1" s="2"/>
    </row>
    <row r="2" spans="1:21" ht="22.5" customHeight="1">
      <c r="A2" s="28" t="s">
        <v>26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ht="12.75" customHeigh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4"/>
    </row>
    <row r="4" spans="1:21" ht="21.75" customHeight="1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4"/>
    </row>
    <row r="5" spans="1:21" ht="41.25" customHeight="1">
      <c r="A5" s="31" t="s">
        <v>2</v>
      </c>
      <c r="B5" s="31" t="s">
        <v>3</v>
      </c>
      <c r="C5" s="32" t="s">
        <v>4</v>
      </c>
      <c r="D5" s="31" t="s">
        <v>5</v>
      </c>
      <c r="E5" s="6" t="s">
        <v>6</v>
      </c>
      <c r="F5" s="6" t="s">
        <v>7</v>
      </c>
      <c r="G5" s="6" t="s">
        <v>8</v>
      </c>
      <c r="H5" s="33" t="s">
        <v>9</v>
      </c>
      <c r="I5" s="33"/>
      <c r="J5" s="33"/>
      <c r="K5" s="33" t="s">
        <v>10</v>
      </c>
      <c r="L5" s="33"/>
      <c r="M5" s="33"/>
      <c r="N5" s="33" t="s">
        <v>11</v>
      </c>
      <c r="O5" s="31" t="s">
        <v>12</v>
      </c>
      <c r="P5" s="31" t="s">
        <v>13</v>
      </c>
      <c r="Q5" s="31" t="s">
        <v>14</v>
      </c>
      <c r="R5" s="31" t="s">
        <v>15</v>
      </c>
      <c r="S5" s="33" t="s">
        <v>16</v>
      </c>
      <c r="T5" s="33" t="s">
        <v>17</v>
      </c>
      <c r="U5" s="37" t="s">
        <v>18</v>
      </c>
    </row>
    <row r="6" spans="1:21" ht="39" customHeight="1">
      <c r="A6" s="31"/>
      <c r="B6" s="31"/>
      <c r="C6" s="32"/>
      <c r="D6" s="31"/>
      <c r="E6" s="6" t="s">
        <v>19</v>
      </c>
      <c r="F6" s="6" t="s">
        <v>19</v>
      </c>
      <c r="G6" s="6" t="s">
        <v>19</v>
      </c>
      <c r="H6" s="6" t="s">
        <v>20</v>
      </c>
      <c r="I6" s="6" t="s">
        <v>21</v>
      </c>
      <c r="J6" s="6" t="s">
        <v>22</v>
      </c>
      <c r="K6" s="6" t="s">
        <v>20</v>
      </c>
      <c r="L6" s="6" t="s">
        <v>21</v>
      </c>
      <c r="M6" s="6" t="s">
        <v>22</v>
      </c>
      <c r="N6" s="33"/>
      <c r="O6" s="31"/>
      <c r="P6" s="31"/>
      <c r="Q6" s="31"/>
      <c r="R6" s="31"/>
      <c r="S6" s="33"/>
      <c r="T6" s="33"/>
      <c r="U6" s="37"/>
    </row>
    <row r="7" spans="1:21" ht="39" customHeight="1">
      <c r="A7" s="5">
        <v>1</v>
      </c>
      <c r="B7" s="16" t="s">
        <v>28</v>
      </c>
      <c r="C7" s="25" t="s">
        <v>27</v>
      </c>
      <c r="D7" s="17">
        <v>1</v>
      </c>
      <c r="E7" s="15">
        <v>2500</v>
      </c>
      <c r="F7" s="15">
        <v>2625</v>
      </c>
      <c r="G7" s="15">
        <v>2808.75</v>
      </c>
      <c r="H7" s="6"/>
      <c r="I7" s="6"/>
      <c r="J7" s="6"/>
      <c r="K7" s="6"/>
      <c r="L7" s="6"/>
      <c r="M7" s="6"/>
      <c r="N7" s="6">
        <f>(E7+F7+G7)/3</f>
        <v>2644.5833333333335</v>
      </c>
      <c r="O7" s="7">
        <f>COUNT(E7,F7,G7,J7,M7)</f>
        <v>3</v>
      </c>
      <c r="P7" s="8">
        <f>STDEV(E7,F7,G7,J7,M7)</f>
        <v>155.30380173496704</v>
      </c>
      <c r="Q7" s="8">
        <f>P7/N7*100</f>
        <v>5.8725244078134686</v>
      </c>
      <c r="R7" s="9" t="str">
        <f>IF(Q7&lt;33,"ОДНОРОДНЫЕ","НЕОДНОРОДНЫЕ")</f>
        <v>ОДНОРОДНЫЕ</v>
      </c>
      <c r="S7" s="6">
        <f>D7*N7</f>
        <v>2644.5833333333335</v>
      </c>
      <c r="T7" s="14">
        <f>E7</f>
        <v>2500</v>
      </c>
      <c r="U7" s="14">
        <f>D7*E7</f>
        <v>2500</v>
      </c>
    </row>
    <row r="8" spans="1:21" ht="39" customHeight="1">
      <c r="A8" s="5">
        <v>2</v>
      </c>
      <c r="B8" s="16" t="s">
        <v>29</v>
      </c>
      <c r="C8" s="25" t="s">
        <v>27</v>
      </c>
      <c r="D8" s="17">
        <v>1</v>
      </c>
      <c r="E8" s="15">
        <v>8500</v>
      </c>
      <c r="F8" s="15">
        <v>8925</v>
      </c>
      <c r="G8" s="15">
        <v>9282</v>
      </c>
      <c r="H8" s="6"/>
      <c r="I8" s="6"/>
      <c r="J8" s="6"/>
      <c r="K8" s="6"/>
      <c r="L8" s="6"/>
      <c r="M8" s="6"/>
      <c r="N8" s="18">
        <f t="shared" ref="N8:N30" si="0">(E8+F8+G8)/3</f>
        <v>8902.3333333333339</v>
      </c>
      <c r="O8" s="7">
        <f t="shared" ref="O8:O30" si="1">COUNT(E8,F8,G8,J8,M8)</f>
        <v>3</v>
      </c>
      <c r="P8" s="8">
        <f t="shared" ref="P8:P30" si="2">STDEV(E8,F8,G8,J8,M8)</f>
        <v>391.49244352008679</v>
      </c>
      <c r="Q8" s="8">
        <f t="shared" ref="Q8:Q30" si="3">P8/N8*100</f>
        <v>4.3976385612770441</v>
      </c>
      <c r="R8" s="9" t="str">
        <f t="shared" ref="R8:R30" si="4">IF(Q8&lt;33,"ОДНОРОДНЫЕ","НЕОДНОРОДНЫЕ")</f>
        <v>ОДНОРОДНЫЕ</v>
      </c>
      <c r="S8" s="6">
        <f t="shared" ref="S8:S30" si="5">D8*N8</f>
        <v>8902.3333333333339</v>
      </c>
      <c r="T8" s="14">
        <f t="shared" ref="T8:T30" si="6">E8</f>
        <v>8500</v>
      </c>
      <c r="U8" s="14">
        <f t="shared" ref="U8:U30" si="7">D8*E8</f>
        <v>8500</v>
      </c>
    </row>
    <row r="9" spans="1:21" ht="39" customHeight="1">
      <c r="A9" s="7">
        <v>3</v>
      </c>
      <c r="B9" s="16" t="s">
        <v>30</v>
      </c>
      <c r="C9" s="25" t="s">
        <v>27</v>
      </c>
      <c r="D9" s="17">
        <v>1</v>
      </c>
      <c r="E9" s="15">
        <v>27000</v>
      </c>
      <c r="F9" s="15">
        <v>29160</v>
      </c>
      <c r="G9" s="15">
        <v>29743.200000000001</v>
      </c>
      <c r="H9" s="6"/>
      <c r="I9" s="6"/>
      <c r="J9" s="6"/>
      <c r="K9" s="6"/>
      <c r="L9" s="6"/>
      <c r="M9" s="6"/>
      <c r="N9" s="18">
        <f t="shared" si="0"/>
        <v>28634.399999999998</v>
      </c>
      <c r="O9" s="7">
        <f t="shared" si="1"/>
        <v>3</v>
      </c>
      <c r="P9" s="8">
        <f t="shared" si="2"/>
        <v>1445.1567665827552</v>
      </c>
      <c r="Q9" s="8">
        <f t="shared" si="3"/>
        <v>5.046925259767117</v>
      </c>
      <c r="R9" s="9" t="str">
        <f t="shared" si="4"/>
        <v>ОДНОРОДНЫЕ</v>
      </c>
      <c r="S9" s="6">
        <f t="shared" si="5"/>
        <v>28634.399999999998</v>
      </c>
      <c r="T9" s="14">
        <f t="shared" si="6"/>
        <v>27000</v>
      </c>
      <c r="U9" s="14">
        <f t="shared" si="7"/>
        <v>27000</v>
      </c>
    </row>
    <row r="10" spans="1:21" ht="39" customHeight="1">
      <c r="A10" s="20">
        <v>4</v>
      </c>
      <c r="B10" s="16" t="s">
        <v>31</v>
      </c>
      <c r="C10" s="25" t="s">
        <v>27</v>
      </c>
      <c r="D10" s="17">
        <v>1</v>
      </c>
      <c r="E10" s="15">
        <v>8000</v>
      </c>
      <c r="F10" s="15">
        <v>8560</v>
      </c>
      <c r="G10" s="15">
        <v>8731.2000000000007</v>
      </c>
      <c r="H10" s="19"/>
      <c r="I10" s="19"/>
      <c r="J10" s="19"/>
      <c r="K10" s="19"/>
      <c r="L10" s="19"/>
      <c r="M10" s="19"/>
      <c r="N10" s="19">
        <f t="shared" si="0"/>
        <v>8430.4</v>
      </c>
      <c r="O10" s="20">
        <f t="shared" si="1"/>
        <v>3</v>
      </c>
      <c r="P10" s="8">
        <f t="shared" si="2"/>
        <v>382.44016525463076</v>
      </c>
      <c r="Q10" s="8">
        <f t="shared" si="3"/>
        <v>4.5364415123200645</v>
      </c>
      <c r="R10" s="9" t="str">
        <f t="shared" si="4"/>
        <v>ОДНОРОДНЫЕ</v>
      </c>
      <c r="S10" s="19">
        <f t="shared" si="5"/>
        <v>8430.4</v>
      </c>
      <c r="T10" s="14">
        <f t="shared" si="6"/>
        <v>8000</v>
      </c>
      <c r="U10" s="14">
        <f t="shared" si="7"/>
        <v>8000</v>
      </c>
    </row>
    <row r="11" spans="1:21" ht="39" customHeight="1">
      <c r="A11" s="20">
        <v>5</v>
      </c>
      <c r="B11" s="16" t="s">
        <v>32</v>
      </c>
      <c r="C11" s="25" t="s">
        <v>27</v>
      </c>
      <c r="D11" s="17">
        <v>1</v>
      </c>
      <c r="E11" s="15">
        <v>4000</v>
      </c>
      <c r="F11" s="15">
        <v>4360</v>
      </c>
      <c r="G11" s="15">
        <v>4534.3999999999996</v>
      </c>
      <c r="H11" s="19"/>
      <c r="I11" s="19"/>
      <c r="J11" s="19"/>
      <c r="K11" s="19"/>
      <c r="L11" s="19"/>
      <c r="M11" s="19"/>
      <c r="N11" s="19">
        <f t="shared" si="0"/>
        <v>4298.1333333333332</v>
      </c>
      <c r="O11" s="20">
        <f t="shared" si="1"/>
        <v>3</v>
      </c>
      <c r="P11" s="8">
        <f t="shared" si="2"/>
        <v>272.51872106946496</v>
      </c>
      <c r="Q11" s="8">
        <f t="shared" si="3"/>
        <v>6.3403970964790517</v>
      </c>
      <c r="R11" s="9" t="str">
        <f t="shared" si="4"/>
        <v>ОДНОРОДНЫЕ</v>
      </c>
      <c r="S11" s="19">
        <f t="shared" si="5"/>
        <v>4298.1333333333332</v>
      </c>
      <c r="T11" s="14">
        <f t="shared" si="6"/>
        <v>4000</v>
      </c>
      <c r="U11" s="14">
        <f t="shared" si="7"/>
        <v>4000</v>
      </c>
    </row>
    <row r="12" spans="1:21" ht="39" customHeight="1">
      <c r="A12" s="20">
        <v>6</v>
      </c>
      <c r="B12" s="16" t="s">
        <v>33</v>
      </c>
      <c r="C12" s="25" t="s">
        <v>27</v>
      </c>
      <c r="D12" s="17">
        <v>1</v>
      </c>
      <c r="E12" s="15">
        <v>4500</v>
      </c>
      <c r="F12" s="15">
        <v>4860</v>
      </c>
      <c r="G12" s="15">
        <v>4957.2</v>
      </c>
      <c r="H12" s="19"/>
      <c r="I12" s="19"/>
      <c r="J12" s="19"/>
      <c r="K12" s="19"/>
      <c r="L12" s="19"/>
      <c r="M12" s="19"/>
      <c r="N12" s="19">
        <f t="shared" si="0"/>
        <v>4772.4000000000005</v>
      </c>
      <c r="O12" s="20">
        <f t="shared" si="1"/>
        <v>3</v>
      </c>
      <c r="P12" s="8">
        <f t="shared" si="2"/>
        <v>240.85946109711725</v>
      </c>
      <c r="Q12" s="8">
        <f t="shared" si="3"/>
        <v>5.046925259766935</v>
      </c>
      <c r="R12" s="9" t="str">
        <f t="shared" si="4"/>
        <v>ОДНОРОДНЫЕ</v>
      </c>
      <c r="S12" s="19">
        <f t="shared" si="5"/>
        <v>4772.4000000000005</v>
      </c>
      <c r="T12" s="14">
        <f t="shared" si="6"/>
        <v>4500</v>
      </c>
      <c r="U12" s="14">
        <f t="shared" si="7"/>
        <v>4500</v>
      </c>
    </row>
    <row r="13" spans="1:21" ht="39" customHeight="1">
      <c r="A13" s="20">
        <v>7</v>
      </c>
      <c r="B13" s="16" t="s">
        <v>34</v>
      </c>
      <c r="C13" s="25" t="s">
        <v>27</v>
      </c>
      <c r="D13" s="17">
        <v>2</v>
      </c>
      <c r="E13" s="15">
        <v>1500</v>
      </c>
      <c r="F13" s="43">
        <v>1950</v>
      </c>
      <c r="G13" s="43">
        <v>2535</v>
      </c>
      <c r="H13" s="19"/>
      <c r="I13" s="19"/>
      <c r="J13" s="19"/>
      <c r="K13" s="19"/>
      <c r="L13" s="19"/>
      <c r="M13" s="19"/>
      <c r="N13" s="19">
        <f t="shared" si="0"/>
        <v>1995</v>
      </c>
      <c r="O13" s="20">
        <f t="shared" si="1"/>
        <v>3</v>
      </c>
      <c r="P13" s="8">
        <f t="shared" si="2"/>
        <v>518.96531676018583</v>
      </c>
      <c r="Q13" s="8">
        <f t="shared" si="3"/>
        <v>26.013299085723602</v>
      </c>
      <c r="R13" s="9" t="str">
        <f t="shared" si="4"/>
        <v>ОДНОРОДНЫЕ</v>
      </c>
      <c r="S13" s="19">
        <f t="shared" si="5"/>
        <v>3990</v>
      </c>
      <c r="T13" s="14">
        <f t="shared" si="6"/>
        <v>1500</v>
      </c>
      <c r="U13" s="14">
        <f t="shared" si="7"/>
        <v>3000</v>
      </c>
    </row>
    <row r="14" spans="1:21" ht="39" customHeight="1">
      <c r="A14" s="20">
        <v>8</v>
      </c>
      <c r="B14" s="16" t="s">
        <v>35</v>
      </c>
      <c r="C14" s="25" t="s">
        <v>27</v>
      </c>
      <c r="D14" s="17">
        <v>1</v>
      </c>
      <c r="E14" s="15">
        <v>1500</v>
      </c>
      <c r="F14" s="15">
        <v>1575</v>
      </c>
      <c r="G14" s="15">
        <v>1669.5</v>
      </c>
      <c r="H14" s="19"/>
      <c r="I14" s="19"/>
      <c r="J14" s="19"/>
      <c r="K14" s="19"/>
      <c r="L14" s="19"/>
      <c r="M14" s="19"/>
      <c r="N14" s="19">
        <f t="shared" si="0"/>
        <v>1581.5</v>
      </c>
      <c r="O14" s="20">
        <f t="shared" si="1"/>
        <v>3</v>
      </c>
      <c r="P14" s="8">
        <f t="shared" si="2"/>
        <v>84.936741166588206</v>
      </c>
      <c r="Q14" s="8">
        <f t="shared" si="3"/>
        <v>5.3706443987725709</v>
      </c>
      <c r="R14" s="9" t="str">
        <f t="shared" si="4"/>
        <v>ОДНОРОДНЫЕ</v>
      </c>
      <c r="S14" s="19">
        <f t="shared" si="5"/>
        <v>1581.5</v>
      </c>
      <c r="T14" s="14">
        <f t="shared" si="6"/>
        <v>1500</v>
      </c>
      <c r="U14" s="14">
        <f t="shared" si="7"/>
        <v>1500</v>
      </c>
    </row>
    <row r="15" spans="1:21" ht="39" customHeight="1">
      <c r="A15" s="20">
        <v>9</v>
      </c>
      <c r="B15" s="16" t="s">
        <v>36</v>
      </c>
      <c r="C15" s="25" t="s">
        <v>27</v>
      </c>
      <c r="D15" s="17">
        <v>1</v>
      </c>
      <c r="E15" s="15">
        <v>2800</v>
      </c>
      <c r="F15" s="15">
        <v>3024</v>
      </c>
      <c r="G15" s="15">
        <v>3144.96</v>
      </c>
      <c r="H15" s="19"/>
      <c r="I15" s="19"/>
      <c r="J15" s="19"/>
      <c r="K15" s="19"/>
      <c r="L15" s="19"/>
      <c r="M15" s="19"/>
      <c r="N15" s="19">
        <f t="shared" si="0"/>
        <v>2989.6533333333332</v>
      </c>
      <c r="O15" s="20">
        <f t="shared" si="1"/>
        <v>3</v>
      </c>
      <c r="P15" s="8">
        <f t="shared" si="2"/>
        <v>175.02605672680841</v>
      </c>
      <c r="Q15" s="8">
        <f t="shared" si="3"/>
        <v>5.8543930420073815</v>
      </c>
      <c r="R15" s="9" t="str">
        <f t="shared" si="4"/>
        <v>ОДНОРОДНЫЕ</v>
      </c>
      <c r="S15" s="19">
        <f t="shared" si="5"/>
        <v>2989.6533333333332</v>
      </c>
      <c r="T15" s="14">
        <f t="shared" si="6"/>
        <v>2800</v>
      </c>
      <c r="U15" s="14">
        <f t="shared" si="7"/>
        <v>2800</v>
      </c>
    </row>
    <row r="16" spans="1:21" ht="39" customHeight="1">
      <c r="A16" s="21">
        <v>10</v>
      </c>
      <c r="B16" s="16" t="s">
        <v>37</v>
      </c>
      <c r="C16" s="25" t="s">
        <v>27</v>
      </c>
      <c r="D16" s="17">
        <v>1</v>
      </c>
      <c r="E16" s="15">
        <v>1900</v>
      </c>
      <c r="F16" s="15">
        <v>2090</v>
      </c>
      <c r="G16" s="15">
        <v>2173.6</v>
      </c>
      <c r="H16" s="22"/>
      <c r="I16" s="22"/>
      <c r="J16" s="22"/>
      <c r="K16" s="22"/>
      <c r="L16" s="22"/>
      <c r="M16" s="22"/>
      <c r="N16" s="22">
        <f t="shared" si="0"/>
        <v>2054.5333333333333</v>
      </c>
      <c r="O16" s="21">
        <f t="shared" si="1"/>
        <v>3</v>
      </c>
      <c r="P16" s="8">
        <f t="shared" si="2"/>
        <v>140.20575356715329</v>
      </c>
      <c r="Q16" s="8">
        <f t="shared" si="3"/>
        <v>6.8242141070390661</v>
      </c>
      <c r="R16" s="9" t="str">
        <f t="shared" si="4"/>
        <v>ОДНОРОДНЫЕ</v>
      </c>
      <c r="S16" s="22">
        <f t="shared" si="5"/>
        <v>2054.5333333333333</v>
      </c>
      <c r="T16" s="14">
        <f t="shared" si="6"/>
        <v>1900</v>
      </c>
      <c r="U16" s="14">
        <f t="shared" si="7"/>
        <v>1900</v>
      </c>
    </row>
    <row r="17" spans="1:21" ht="39" customHeight="1">
      <c r="A17" s="21">
        <v>11</v>
      </c>
      <c r="B17" s="16" t="s">
        <v>38</v>
      </c>
      <c r="C17" s="25" t="s">
        <v>27</v>
      </c>
      <c r="D17" s="17">
        <v>1</v>
      </c>
      <c r="E17" s="15">
        <v>1500</v>
      </c>
      <c r="F17" s="15">
        <v>1650</v>
      </c>
      <c r="G17" s="15">
        <v>1749</v>
      </c>
      <c r="H17" s="22"/>
      <c r="I17" s="22"/>
      <c r="J17" s="22"/>
      <c r="K17" s="22"/>
      <c r="L17" s="22"/>
      <c r="M17" s="22"/>
      <c r="N17" s="22">
        <f t="shared" si="0"/>
        <v>1633</v>
      </c>
      <c r="O17" s="21">
        <f t="shared" si="1"/>
        <v>3</v>
      </c>
      <c r="P17" s="8">
        <f t="shared" si="2"/>
        <v>125.36745989290841</v>
      </c>
      <c r="Q17" s="8">
        <f t="shared" si="3"/>
        <v>7.6771255292656715</v>
      </c>
      <c r="R17" s="9" t="str">
        <f t="shared" si="4"/>
        <v>ОДНОРОДНЫЕ</v>
      </c>
      <c r="S17" s="22">
        <f t="shared" si="5"/>
        <v>1633</v>
      </c>
      <c r="T17" s="14">
        <f t="shared" si="6"/>
        <v>1500</v>
      </c>
      <c r="U17" s="14">
        <f t="shared" si="7"/>
        <v>1500</v>
      </c>
    </row>
    <row r="18" spans="1:21" ht="39" customHeight="1">
      <c r="A18" s="24">
        <v>12</v>
      </c>
      <c r="B18" s="26" t="s">
        <v>39</v>
      </c>
      <c r="C18" s="25" t="s">
        <v>27</v>
      </c>
      <c r="D18" s="17">
        <v>1</v>
      </c>
      <c r="E18" s="15">
        <v>9500</v>
      </c>
      <c r="F18" s="43">
        <v>12350</v>
      </c>
      <c r="G18" s="15">
        <v>13776.25</v>
      </c>
      <c r="H18" s="23"/>
      <c r="I18" s="23"/>
      <c r="J18" s="23"/>
      <c r="K18" s="23"/>
      <c r="L18" s="23"/>
      <c r="M18" s="23"/>
      <c r="N18" s="23">
        <f t="shared" si="0"/>
        <v>11875.416666666666</v>
      </c>
      <c r="O18" s="24">
        <f t="shared" si="1"/>
        <v>3</v>
      </c>
      <c r="P18" s="8">
        <f t="shared" si="2"/>
        <v>2177.2690510897692</v>
      </c>
      <c r="Q18" s="8">
        <f t="shared" si="3"/>
        <v>18.334253965178227</v>
      </c>
      <c r="R18" s="9" t="str">
        <f t="shared" si="4"/>
        <v>ОДНОРОДНЫЕ</v>
      </c>
      <c r="S18" s="23">
        <f t="shared" si="5"/>
        <v>11875.416666666666</v>
      </c>
      <c r="T18" s="14">
        <f t="shared" si="6"/>
        <v>9500</v>
      </c>
      <c r="U18" s="14">
        <f t="shared" si="7"/>
        <v>9500</v>
      </c>
    </row>
    <row r="19" spans="1:21" ht="39" customHeight="1">
      <c r="A19" s="24">
        <v>13</v>
      </c>
      <c r="B19" s="26" t="s">
        <v>40</v>
      </c>
      <c r="C19" s="25" t="s">
        <v>27</v>
      </c>
      <c r="D19" s="17">
        <v>1</v>
      </c>
      <c r="E19" s="15">
        <v>21500</v>
      </c>
      <c r="F19" s="15">
        <v>23005</v>
      </c>
      <c r="G19" s="15">
        <v>24385.3</v>
      </c>
      <c r="H19" s="23"/>
      <c r="I19" s="23"/>
      <c r="J19" s="23"/>
      <c r="K19" s="23"/>
      <c r="L19" s="23"/>
      <c r="M19" s="23"/>
      <c r="N19" s="23">
        <f t="shared" si="0"/>
        <v>22963.433333333334</v>
      </c>
      <c r="O19" s="24">
        <f t="shared" si="1"/>
        <v>3</v>
      </c>
      <c r="P19" s="8">
        <f t="shared" si="2"/>
        <v>1443.0990483446467</v>
      </c>
      <c r="Q19" s="8">
        <f t="shared" si="3"/>
        <v>6.2843348701253143</v>
      </c>
      <c r="R19" s="9" t="str">
        <f t="shared" si="4"/>
        <v>ОДНОРОДНЫЕ</v>
      </c>
      <c r="S19" s="23">
        <f t="shared" si="5"/>
        <v>22963.433333333334</v>
      </c>
      <c r="T19" s="14">
        <f t="shared" si="6"/>
        <v>21500</v>
      </c>
      <c r="U19" s="14">
        <f t="shared" si="7"/>
        <v>21500</v>
      </c>
    </row>
    <row r="20" spans="1:21" ht="39" customHeight="1">
      <c r="A20" s="24">
        <v>14</v>
      </c>
      <c r="B20" s="26" t="s">
        <v>41</v>
      </c>
      <c r="C20" s="25" t="s">
        <v>27</v>
      </c>
      <c r="D20" s="17">
        <v>1</v>
      </c>
      <c r="E20" s="15">
        <v>1500</v>
      </c>
      <c r="F20" s="15">
        <v>1575</v>
      </c>
      <c r="G20" s="15">
        <v>1606.5</v>
      </c>
      <c r="H20" s="23"/>
      <c r="I20" s="23"/>
      <c r="J20" s="23"/>
      <c r="K20" s="23"/>
      <c r="L20" s="23"/>
      <c r="M20" s="23"/>
      <c r="N20" s="23">
        <f t="shared" si="0"/>
        <v>1560.5</v>
      </c>
      <c r="O20" s="24">
        <f t="shared" si="1"/>
        <v>3</v>
      </c>
      <c r="P20" s="8">
        <f t="shared" si="2"/>
        <v>54.71060226318113</v>
      </c>
      <c r="Q20" s="8">
        <f t="shared" si="3"/>
        <v>3.5059661815559839</v>
      </c>
      <c r="R20" s="9" t="str">
        <f t="shared" si="4"/>
        <v>ОДНОРОДНЫЕ</v>
      </c>
      <c r="S20" s="23">
        <f t="shared" si="5"/>
        <v>1560.5</v>
      </c>
      <c r="T20" s="14">
        <f t="shared" si="6"/>
        <v>1500</v>
      </c>
      <c r="U20" s="14">
        <f t="shared" si="7"/>
        <v>1500</v>
      </c>
    </row>
    <row r="21" spans="1:21" ht="39" customHeight="1">
      <c r="A21" s="24">
        <v>15</v>
      </c>
      <c r="B21" s="26" t="s">
        <v>42</v>
      </c>
      <c r="C21" s="25" t="s">
        <v>27</v>
      </c>
      <c r="D21" s="17">
        <v>1</v>
      </c>
      <c r="E21" s="15">
        <v>15500</v>
      </c>
      <c r="F21" s="15">
        <v>16740</v>
      </c>
      <c r="G21" s="15">
        <v>17744.400000000001</v>
      </c>
      <c r="H21" s="23"/>
      <c r="I21" s="23"/>
      <c r="J21" s="23"/>
      <c r="K21" s="23"/>
      <c r="L21" s="23"/>
      <c r="M21" s="23"/>
      <c r="N21" s="23">
        <f t="shared" si="0"/>
        <v>16661.466666666667</v>
      </c>
      <c r="O21" s="24">
        <f t="shared" si="1"/>
        <v>3</v>
      </c>
      <c r="P21" s="8">
        <f t="shared" si="2"/>
        <v>1124.2590686017959</v>
      </c>
      <c r="Q21" s="8">
        <f t="shared" si="3"/>
        <v>6.7476596814313812</v>
      </c>
      <c r="R21" s="9" t="str">
        <f t="shared" si="4"/>
        <v>ОДНОРОДНЫЕ</v>
      </c>
      <c r="S21" s="23">
        <f t="shared" si="5"/>
        <v>16661.466666666667</v>
      </c>
      <c r="T21" s="14">
        <f t="shared" si="6"/>
        <v>15500</v>
      </c>
      <c r="U21" s="14">
        <f t="shared" si="7"/>
        <v>15500</v>
      </c>
    </row>
    <row r="22" spans="1:21" ht="39" customHeight="1">
      <c r="A22" s="24">
        <v>16</v>
      </c>
      <c r="B22" s="26" t="s">
        <v>43</v>
      </c>
      <c r="C22" s="25" t="s">
        <v>27</v>
      </c>
      <c r="D22" s="17">
        <v>1</v>
      </c>
      <c r="E22" s="15">
        <v>9000</v>
      </c>
      <c r="F22" s="15">
        <v>9810</v>
      </c>
      <c r="G22" s="15">
        <v>10300.5</v>
      </c>
      <c r="H22" s="23"/>
      <c r="I22" s="23"/>
      <c r="J22" s="23"/>
      <c r="K22" s="23"/>
      <c r="L22" s="23"/>
      <c r="M22" s="23"/>
      <c r="N22" s="23">
        <f t="shared" si="0"/>
        <v>9703.5</v>
      </c>
      <c r="O22" s="24">
        <f t="shared" si="1"/>
        <v>3</v>
      </c>
      <c r="P22" s="8">
        <f t="shared" si="2"/>
        <v>656.7585172649076</v>
      </c>
      <c r="Q22" s="8">
        <f t="shared" si="3"/>
        <v>6.768264206367884</v>
      </c>
      <c r="R22" s="9" t="str">
        <f t="shared" si="4"/>
        <v>ОДНОРОДНЫЕ</v>
      </c>
      <c r="S22" s="23">
        <f t="shared" si="5"/>
        <v>9703.5</v>
      </c>
      <c r="T22" s="14">
        <f t="shared" si="6"/>
        <v>9000</v>
      </c>
      <c r="U22" s="14">
        <f t="shared" si="7"/>
        <v>9000</v>
      </c>
    </row>
    <row r="23" spans="1:21" ht="39" customHeight="1">
      <c r="A23" s="24">
        <v>17</v>
      </c>
      <c r="B23" s="26" t="s">
        <v>44</v>
      </c>
      <c r="C23" s="25" t="s">
        <v>27</v>
      </c>
      <c r="D23" s="17">
        <v>1</v>
      </c>
      <c r="E23" s="15">
        <v>7200</v>
      </c>
      <c r="F23" s="15">
        <v>7085</v>
      </c>
      <c r="G23" s="15">
        <v>7226.7</v>
      </c>
      <c r="H23" s="23"/>
      <c r="I23" s="23"/>
      <c r="J23" s="23"/>
      <c r="K23" s="23"/>
      <c r="L23" s="23"/>
      <c r="M23" s="23"/>
      <c r="N23" s="23">
        <f t="shared" si="0"/>
        <v>7170.5666666666666</v>
      </c>
      <c r="O23" s="24">
        <f t="shared" si="1"/>
        <v>3</v>
      </c>
      <c r="P23" s="8">
        <f t="shared" si="2"/>
        <v>75.295838751710562</v>
      </c>
      <c r="Q23" s="8">
        <f t="shared" si="3"/>
        <v>1.0500681780386101</v>
      </c>
      <c r="R23" s="9" t="str">
        <f t="shared" si="4"/>
        <v>ОДНОРОДНЫЕ</v>
      </c>
      <c r="S23" s="23">
        <f t="shared" si="5"/>
        <v>7170.5666666666666</v>
      </c>
      <c r="T23" s="14">
        <f t="shared" si="6"/>
        <v>7200</v>
      </c>
      <c r="U23" s="14">
        <f t="shared" si="7"/>
        <v>7200</v>
      </c>
    </row>
    <row r="24" spans="1:21" ht="39" customHeight="1">
      <c r="A24" s="24">
        <v>18</v>
      </c>
      <c r="B24" s="26" t="s">
        <v>45</v>
      </c>
      <c r="C24" s="25" t="s">
        <v>27</v>
      </c>
      <c r="D24" s="17">
        <v>1</v>
      </c>
      <c r="E24" s="15">
        <v>6000</v>
      </c>
      <c r="F24" s="15">
        <v>6360</v>
      </c>
      <c r="G24" s="15">
        <v>6487.2</v>
      </c>
      <c r="H24" s="23"/>
      <c r="I24" s="23"/>
      <c r="J24" s="23"/>
      <c r="K24" s="23"/>
      <c r="L24" s="23"/>
      <c r="M24" s="23"/>
      <c r="N24" s="23">
        <f t="shared" si="0"/>
        <v>6282.4000000000005</v>
      </c>
      <c r="O24" s="24">
        <f t="shared" si="1"/>
        <v>3</v>
      </c>
      <c r="P24" s="8">
        <f t="shared" si="2"/>
        <v>252.69998021367897</v>
      </c>
      <c r="Q24" s="8">
        <f t="shared" si="3"/>
        <v>4.022347832256445</v>
      </c>
      <c r="R24" s="9" t="str">
        <f t="shared" si="4"/>
        <v>ОДНОРОДНЫЕ</v>
      </c>
      <c r="S24" s="23">
        <f t="shared" si="5"/>
        <v>6282.4000000000005</v>
      </c>
      <c r="T24" s="14">
        <f t="shared" si="6"/>
        <v>6000</v>
      </c>
      <c r="U24" s="14">
        <f t="shared" si="7"/>
        <v>6000</v>
      </c>
    </row>
    <row r="25" spans="1:21" ht="39" customHeight="1">
      <c r="A25" s="24">
        <v>19</v>
      </c>
      <c r="B25" s="26" t="s">
        <v>46</v>
      </c>
      <c r="C25" s="25" t="s">
        <v>27</v>
      </c>
      <c r="D25" s="17">
        <v>1</v>
      </c>
      <c r="E25" s="15">
        <v>28000</v>
      </c>
      <c r="F25" s="15">
        <v>29680</v>
      </c>
      <c r="G25" s="15">
        <v>31164</v>
      </c>
      <c r="H25" s="23"/>
      <c r="I25" s="23"/>
      <c r="J25" s="23"/>
      <c r="K25" s="23"/>
      <c r="L25" s="23"/>
      <c r="M25" s="23"/>
      <c r="N25" s="23">
        <f t="shared" si="0"/>
        <v>29614.666666666668</v>
      </c>
      <c r="O25" s="24">
        <f t="shared" si="1"/>
        <v>3</v>
      </c>
      <c r="P25" s="8">
        <f t="shared" si="2"/>
        <v>1583.0114760586084</v>
      </c>
      <c r="Q25" s="8">
        <f t="shared" si="3"/>
        <v>5.3453631400835455</v>
      </c>
      <c r="R25" s="9" t="str">
        <f t="shared" si="4"/>
        <v>ОДНОРОДНЫЕ</v>
      </c>
      <c r="S25" s="23">
        <f t="shared" si="5"/>
        <v>29614.666666666668</v>
      </c>
      <c r="T25" s="14">
        <f t="shared" si="6"/>
        <v>28000</v>
      </c>
      <c r="U25" s="14">
        <f t="shared" si="7"/>
        <v>28000</v>
      </c>
    </row>
    <row r="26" spans="1:21" ht="39" customHeight="1">
      <c r="A26" s="24">
        <v>20</v>
      </c>
      <c r="B26" s="26" t="s">
        <v>47</v>
      </c>
      <c r="C26" s="25" t="s">
        <v>27</v>
      </c>
      <c r="D26" s="17">
        <v>1</v>
      </c>
      <c r="E26" s="15">
        <v>14000</v>
      </c>
      <c r="F26" s="15">
        <v>14980</v>
      </c>
      <c r="G26" s="15">
        <v>15729</v>
      </c>
      <c r="H26" s="23"/>
      <c r="I26" s="23"/>
      <c r="J26" s="23"/>
      <c r="K26" s="23"/>
      <c r="L26" s="23"/>
      <c r="M26" s="23"/>
      <c r="N26" s="23">
        <f t="shared" si="0"/>
        <v>14903</v>
      </c>
      <c r="O26" s="24">
        <f t="shared" si="1"/>
        <v>3</v>
      </c>
      <c r="P26" s="8">
        <f t="shared" si="2"/>
        <v>867.06804807927267</v>
      </c>
      <c r="Q26" s="8">
        <f t="shared" si="3"/>
        <v>5.8180772198837332</v>
      </c>
      <c r="R26" s="9" t="str">
        <f t="shared" si="4"/>
        <v>ОДНОРОДНЫЕ</v>
      </c>
      <c r="S26" s="23">
        <f t="shared" si="5"/>
        <v>14903</v>
      </c>
      <c r="T26" s="14">
        <f t="shared" si="6"/>
        <v>14000</v>
      </c>
      <c r="U26" s="14">
        <f t="shared" si="7"/>
        <v>14000</v>
      </c>
    </row>
    <row r="27" spans="1:21" ht="39" customHeight="1">
      <c r="A27" s="24">
        <v>21</v>
      </c>
      <c r="B27" s="26" t="s">
        <v>48</v>
      </c>
      <c r="C27" s="25" t="s">
        <v>27</v>
      </c>
      <c r="D27" s="17">
        <v>1</v>
      </c>
      <c r="E27" s="15">
        <v>7500</v>
      </c>
      <c r="F27" s="15">
        <v>8250</v>
      </c>
      <c r="G27" s="15">
        <v>8580</v>
      </c>
      <c r="H27" s="23"/>
      <c r="I27" s="23"/>
      <c r="J27" s="23"/>
      <c r="K27" s="23"/>
      <c r="L27" s="23"/>
      <c r="M27" s="23"/>
      <c r="N27" s="23">
        <f t="shared" si="0"/>
        <v>8110</v>
      </c>
      <c r="O27" s="24">
        <f t="shared" si="1"/>
        <v>3</v>
      </c>
      <c r="P27" s="8">
        <f t="shared" si="2"/>
        <v>553.4437640808685</v>
      </c>
      <c r="Q27" s="8">
        <f t="shared" si="3"/>
        <v>6.8242141070390687</v>
      </c>
      <c r="R27" s="9" t="str">
        <f t="shared" si="4"/>
        <v>ОДНОРОДНЫЕ</v>
      </c>
      <c r="S27" s="23">
        <f t="shared" si="5"/>
        <v>8110</v>
      </c>
      <c r="T27" s="14">
        <f t="shared" si="6"/>
        <v>7500</v>
      </c>
      <c r="U27" s="14">
        <f t="shared" si="7"/>
        <v>7500</v>
      </c>
    </row>
    <row r="28" spans="1:21" ht="39" customHeight="1">
      <c r="A28" s="24">
        <v>22</v>
      </c>
      <c r="B28" s="26" t="s">
        <v>49</v>
      </c>
      <c r="C28" s="25" t="s">
        <v>27</v>
      </c>
      <c r="D28" s="17">
        <v>1</v>
      </c>
      <c r="E28" s="15">
        <v>5500</v>
      </c>
      <c r="F28" s="15">
        <v>5885</v>
      </c>
      <c r="G28" s="15">
        <v>6061.55</v>
      </c>
      <c r="H28" s="23"/>
      <c r="I28" s="23"/>
      <c r="J28" s="23"/>
      <c r="K28" s="23"/>
      <c r="L28" s="23"/>
      <c r="M28" s="23"/>
      <c r="N28" s="23">
        <f t="shared" si="0"/>
        <v>5815.5166666666664</v>
      </c>
      <c r="O28" s="24">
        <f t="shared" si="1"/>
        <v>3</v>
      </c>
      <c r="P28" s="8">
        <f t="shared" si="2"/>
        <v>287.15074583454771</v>
      </c>
      <c r="Q28" s="8">
        <f t="shared" si="3"/>
        <v>4.9376652547560589</v>
      </c>
      <c r="R28" s="9" t="str">
        <f t="shared" si="4"/>
        <v>ОДНОРОДНЫЕ</v>
      </c>
      <c r="S28" s="23">
        <f t="shared" si="5"/>
        <v>5815.5166666666664</v>
      </c>
      <c r="T28" s="14">
        <f t="shared" si="6"/>
        <v>5500</v>
      </c>
      <c r="U28" s="14">
        <f t="shared" si="7"/>
        <v>5500</v>
      </c>
    </row>
    <row r="29" spans="1:21" ht="39" customHeight="1">
      <c r="A29" s="24">
        <v>23</v>
      </c>
      <c r="B29" s="16" t="s">
        <v>50</v>
      </c>
      <c r="C29" s="25" t="s">
        <v>27</v>
      </c>
      <c r="D29" s="17">
        <v>1</v>
      </c>
      <c r="E29" s="15">
        <v>2500</v>
      </c>
      <c r="F29" s="15">
        <v>2750</v>
      </c>
      <c r="G29" s="15">
        <v>2832.5</v>
      </c>
      <c r="H29" s="23"/>
      <c r="I29" s="23"/>
      <c r="J29" s="23"/>
      <c r="K29" s="23"/>
      <c r="L29" s="23"/>
      <c r="M29" s="23"/>
      <c r="N29" s="23">
        <f t="shared" si="0"/>
        <v>2694.1666666666665</v>
      </c>
      <c r="O29" s="24">
        <f t="shared" si="1"/>
        <v>3</v>
      </c>
      <c r="P29" s="8">
        <f t="shared" si="2"/>
        <v>173.13891340000362</v>
      </c>
      <c r="Q29" s="8">
        <f t="shared" si="3"/>
        <v>6.426436624806815</v>
      </c>
      <c r="R29" s="9" t="str">
        <f t="shared" si="4"/>
        <v>ОДНОРОДНЫЕ</v>
      </c>
      <c r="S29" s="23">
        <f t="shared" si="5"/>
        <v>2694.1666666666665</v>
      </c>
      <c r="T29" s="14">
        <f t="shared" si="6"/>
        <v>2500</v>
      </c>
      <c r="U29" s="14">
        <f t="shared" si="7"/>
        <v>2500</v>
      </c>
    </row>
    <row r="30" spans="1:21" ht="39" customHeight="1">
      <c r="A30" s="24">
        <v>24</v>
      </c>
      <c r="B30" s="16" t="s">
        <v>51</v>
      </c>
      <c r="C30" s="25" t="s">
        <v>27</v>
      </c>
      <c r="D30" s="17">
        <v>1</v>
      </c>
      <c r="E30" s="15">
        <v>3300</v>
      </c>
      <c r="F30" s="15">
        <v>3675</v>
      </c>
      <c r="G30" s="15">
        <v>2808.75</v>
      </c>
      <c r="H30" s="19"/>
      <c r="I30" s="19"/>
      <c r="J30" s="19"/>
      <c r="K30" s="19"/>
      <c r="L30" s="19"/>
      <c r="M30" s="19"/>
      <c r="N30" s="19">
        <f t="shared" si="0"/>
        <v>3261.25</v>
      </c>
      <c r="O30" s="20">
        <f t="shared" si="1"/>
        <v>3</v>
      </c>
      <c r="P30" s="8">
        <f t="shared" si="2"/>
        <v>434.42310884666347</v>
      </c>
      <c r="Q30" s="8">
        <f t="shared" si="3"/>
        <v>13.320754583262968</v>
      </c>
      <c r="R30" s="9" t="str">
        <f t="shared" si="4"/>
        <v>ОДНОРОДНЫЕ</v>
      </c>
      <c r="S30" s="19">
        <f t="shared" si="5"/>
        <v>3261.25</v>
      </c>
      <c r="T30" s="14">
        <f t="shared" si="6"/>
        <v>3300</v>
      </c>
      <c r="U30" s="14">
        <f t="shared" si="7"/>
        <v>3300</v>
      </c>
    </row>
    <row r="31" spans="1:21" ht="36.75" customHeight="1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0"/>
      <c r="U31" s="14">
        <f>SUM(U7:U30)</f>
        <v>196200</v>
      </c>
    </row>
    <row r="32" spans="1:21" ht="56.25" customHeight="1">
      <c r="A32" s="41" t="s">
        <v>23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10"/>
    </row>
    <row r="33" spans="1:20" ht="21.75" customHeight="1">
      <c r="A33" s="42" t="s">
        <v>52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"/>
    </row>
    <row r="34" spans="1:20" ht="85.5" customHeight="1">
      <c r="A34" s="11"/>
      <c r="B34" s="11"/>
      <c r="C34" s="36"/>
      <c r="D34" s="36"/>
      <c r="E34" s="36"/>
      <c r="F34" s="36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4"/>
    </row>
    <row r="35" spans="1:20" ht="63" customHeight="1">
      <c r="A35" s="35" t="s">
        <v>24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4"/>
    </row>
    <row r="36" spans="1:20" ht="15.75" customHeight="1">
      <c r="A36" s="34" t="s">
        <v>25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4"/>
    </row>
    <row r="37" spans="1:20" ht="37.5" customHeight="1">
      <c r="R37" s="12"/>
    </row>
    <row r="38" spans="1:20" ht="35.25" customHeight="1"/>
    <row r="39" spans="1:20" ht="27" customHeight="1"/>
    <row r="40" spans="1:20" ht="12.75" customHeight="1"/>
    <row r="41" spans="1:20" ht="35.25" customHeight="1"/>
    <row r="42" spans="1:20" ht="35.25" customHeight="1"/>
    <row r="43" spans="1:20" ht="35.25" customHeight="1"/>
    <row r="44" spans="1:20" ht="18" customHeight="1"/>
    <row r="45" spans="1:20" ht="35.25" customHeight="1">
      <c r="T45" s="13"/>
    </row>
    <row r="47" spans="1:20" ht="37.5" customHeight="1"/>
    <row r="48" spans="1:20" s="2" customFormat="1" ht="67.5" customHeight="1">
      <c r="A48" s="1"/>
      <c r="B48" s="1"/>
      <c r="C48" s="1"/>
      <c r="D48" s="1"/>
      <c r="E48" s="1"/>
      <c r="F48" s="1"/>
      <c r="G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ht="33.75" customHeight="1"/>
    <row r="50" ht="26.25" customHeight="1"/>
    <row r="51" ht="27.75" customHeight="1"/>
  </sheetData>
  <mergeCells count="24">
    <mergeCell ref="A36:S36"/>
    <mergeCell ref="A35:S35"/>
    <mergeCell ref="C34:F34"/>
    <mergeCell ref="T5:T6"/>
    <mergeCell ref="U5:U6"/>
    <mergeCell ref="A31:T31"/>
    <mergeCell ref="A32:S32"/>
    <mergeCell ref="A33:S33"/>
    <mergeCell ref="A1:S1"/>
    <mergeCell ref="A2:U2"/>
    <mergeCell ref="A3:S3"/>
    <mergeCell ref="A4:S4"/>
    <mergeCell ref="A5:A6"/>
    <mergeCell ref="B5:B6"/>
    <mergeCell ref="C5:C6"/>
    <mergeCell ref="D5:D6"/>
    <mergeCell ref="H5:J5"/>
    <mergeCell ref="K5:M5"/>
    <mergeCell ref="N5:N6"/>
    <mergeCell ref="O5:O6"/>
    <mergeCell ref="P5:P6"/>
    <mergeCell ref="Q5:Q6"/>
    <mergeCell ref="R5:R6"/>
    <mergeCell ref="S5:S6"/>
  </mergeCells>
  <conditionalFormatting sqref="R7:R30">
    <cfRule type="expression" dxfId="5" priority="2">
      <formula>NOT(ISERROR(SEARCH("НЕ",R7)))</formula>
    </cfRule>
    <cfRule type="expression" dxfId="4" priority="3">
      <formula>NOT(ISERROR(SEARCH("ОДНОРОДНЫЕ",R7)))</formula>
    </cfRule>
    <cfRule type="expression" dxfId="3" priority="4">
      <formula>NOT(ISERROR(SEARCH("НЕОДНОРОДНЫЕ",R7)))</formula>
    </cfRule>
  </conditionalFormatting>
  <conditionalFormatting sqref="R7:R30">
    <cfRule type="expression" dxfId="2" priority="5">
      <formula>NOT(ISERROR(SEARCH("НЕОДНОРОДНЫЕ",R7)))</formula>
    </cfRule>
    <cfRule type="expression" dxfId="1" priority="6">
      <formula>NOT(ISERROR(SEARCH("ОДНОРОДНЫЕ",R7)))</formula>
    </cfRule>
    <cfRule type="expression" dxfId="0" priority="7">
      <formula>NOT(ISERROR(SEARCH("НЕОДНОРОДНЫЕ",R7)))</formula>
    </cfRule>
  </conditionalFormatting>
  <pageMargins left="0.7" right="0.7" top="0.75" bottom="0.75" header="0.51180555555555496" footer="0.51180555555555496"/>
  <pageSetup paperSize="9" scale="53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3" sqref="J3"/>
    </sheetView>
  </sheetViews>
  <sheetFormatPr defaultColWidth="8.6640625" defaultRowHeight="14.4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6640625" defaultRowHeight="14.4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ср.ариф.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Виталий</dc:creator>
  <dc:description/>
  <cp:lastModifiedBy>GVI</cp:lastModifiedBy>
  <cp:revision>20</cp:revision>
  <cp:lastPrinted>2026-08-07T13:02:55Z</cp:lastPrinted>
  <dcterms:created xsi:type="dcterms:W3CDTF">2015-03-09T15:47:32Z</dcterms:created>
  <dcterms:modified xsi:type="dcterms:W3CDTF">2026-08-24T11:32:35Z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