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2"/>
  </bookViews>
  <sheets>
    <sheet name="Лист2" sheetId="10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2" i="10" l="1"/>
  <c r="F12" i="10"/>
  <c r="E12" i="10"/>
  <c r="L9" i="10"/>
  <c r="M9" i="10" s="1"/>
  <c r="N9" i="10" s="1"/>
  <c r="O9" i="10" s="1"/>
  <c r="I13" i="10" s="1"/>
  <c r="J9" i="10"/>
  <c r="I9" i="10"/>
  <c r="K9" i="10" l="1"/>
  <c r="O12" i="10" l="1"/>
</calcChain>
</file>

<file path=xl/sharedStrings.xml><?xml version="1.0" encoding="utf-8"?>
<sst xmlns="http://schemas.openxmlformats.org/spreadsheetml/2006/main" count="35" uniqueCount="32">
  <si>
    <t xml:space="preserve"> Расчёт и обоснование начальной (максимальной) цены Договора</t>
  </si>
  <si>
    <t>Основные характеристики объекта закупки</t>
  </si>
  <si>
    <t>Используемый метод определения НМЦК с обоснованием:</t>
  </si>
  <si>
    <t>Расчёт НМЦК</t>
  </si>
  <si>
    <t>№ п/п</t>
  </si>
  <si>
    <t>Наименование товаров, работ, услуг</t>
  </si>
  <si>
    <t>Единица измерения</t>
  </si>
  <si>
    <t xml:space="preserve">Кол-во </t>
  </si>
  <si>
    <t>Источники информации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</si>
  <si>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</si>
  <si>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</si>
  <si>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</si>
  <si>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r>
      <rPr>
        <b/>
        <sz val="12"/>
        <color rgb="FF000000"/>
        <rFont val="Times New Roman"/>
        <family val="1"/>
        <charset val="204"/>
      </rPr>
      <t xml:space="preserve">Средняя арифметическая цена за единицу </t>
    </r>
    <r>
      <rPr>
        <b/>
        <i/>
        <sz val="12"/>
        <color rgb="FF000000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</si>
  <si>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</si>
  <si>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rPr>
        <b/>
        <sz val="12"/>
        <color rgb="FF000000"/>
        <rFont val="Times New Roman"/>
        <family val="1"/>
        <charset val="204"/>
      </rPr>
      <t xml:space="preserve">коэффициент вариации цен V (%)           </t>
    </r>
    <r>
      <rPr>
        <i/>
        <sz val="12"/>
        <color rgb="FF000000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</si>
  <si>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color rgb="FF000000"/>
        <rFont val="Times New Roman"/>
        <family val="1"/>
        <charset val="204"/>
      </rPr>
      <t>Расчет Н(М)ЦК по формуле</t>
    </r>
    <r>
      <rPr>
        <sz val="12"/>
        <color rgb="FF000000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2"/>
        <color rgb="FF000000"/>
        <rFont val="Times New Roman"/>
        <family val="1"/>
        <charset val="204"/>
      </rPr>
      <t>ц</t>
    </r>
    <r>
      <rPr>
        <i/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</si>
  <si>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</si>
  <si>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</si>
  <si>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</si>
  <si>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 xml:space="preserve">Цена за ед. </t>
  </si>
  <si>
    <t>Итого НМЦК:</t>
  </si>
  <si>
    <t>рублей</t>
  </si>
  <si>
    <t>И.В. Терещенкова</t>
  </si>
  <si>
    <r>
      <t xml:space="preserve">Поставщик 3,                                           </t>
    </r>
    <r>
      <rPr>
        <sz val="12"/>
        <rFont val="Times New Roman"/>
        <family val="1"/>
        <charset val="204"/>
      </rPr>
      <t xml:space="preserve">   вх. №  317УМТО (кс) от 04.11.2025</t>
    </r>
  </si>
  <si>
    <t xml:space="preserve">Поставщик 1,                                         </t>
  </si>
  <si>
    <r>
      <t xml:space="preserve">Поставщик 2,                                  </t>
    </r>
    <r>
      <rPr>
        <sz val="12"/>
        <rFont val="Times New Roman"/>
        <family val="1"/>
        <charset val="204"/>
      </rPr>
      <t xml:space="preserve">     </t>
    </r>
  </si>
  <si>
    <t xml:space="preserve">инженер I категории отделения организации                                
контрактной работы (закупочной деятельности)
УМТО Главного управления МЧС России
по Смоленской области     
</t>
  </si>
  <si>
    <t>Услуги по стирке и химчистке</t>
  </si>
  <si>
    <t>кг</t>
  </si>
  <si>
    <t>Для расчёта НМЦК был использован метод сопоставимых рыночных цен (анализа рынка) (п.6 ст.22 44-ФЗ), в соответствии с Методическими рекомендациями, утвержденными приказом МЭР РФ от 02.10.2013 №567 и Постановлением Правительства от 23.12.2024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лиц", так как  является приоритетным для определения и обоснования начальной (максимальной) цены контракта. Источником информации о цене товара, стало изучение рынка в целях получения ценовой информации, необходимой для определения цены контракта, проведенное по инициативе Заказчика, путем направления запроса о предоставлении ценовой информации Поставщикам. В данном обосновании использованы цены из коммерческих предложений от трех Поставщиков.</t>
  </si>
  <si>
    <t>Дата подготовки обоснования НМЦК: 22.05.2026г</t>
  </si>
  <si>
    <t>Максимальное значение цены договора  30 000 (тридцать тысяч)  рублей 00 копеек. Начальная сумма цен единиц услуг, определенная с использованием метода сопоставимых рыночных цен (анализа рынка), на основании наименьшего коммерческого предложения составляет 102(сто два) рубля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</si>
</sst>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0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vertAlign val="subscript"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EBF1DE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2" fontId="4" fillId="0" borderId="2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2" borderId="0" xfId="0" applyFont="1" applyFill="1"/>
    <xf numFmtId="0" fontId="1" fillId="0" borderId="0" xfId="0" applyFont="1"/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</xdr:colOff>
      <xdr:row>5</xdr:row>
      <xdr:rowOff>1695510</xdr:rowOff>
    </xdr:from>
    <xdr:to>
      <xdr:col>10</xdr:col>
      <xdr:colOff>1077465</xdr:colOff>
      <xdr:row>5</xdr:row>
      <xdr:rowOff>2047590</xdr:rowOff>
    </xdr:to>
    <xdr:pic>
      <xdr:nvPicPr>
        <xdr:cNvPr id="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9163080" y="2695635"/>
          <a:ext cx="1077435" cy="352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19080</xdr:colOff>
      <xdr:row>5</xdr:row>
      <xdr:rowOff>923760</xdr:rowOff>
    </xdr:from>
    <xdr:to>
      <xdr:col>9</xdr:col>
      <xdr:colOff>1018800</xdr:colOff>
      <xdr:row>5</xdr:row>
      <xdr:rowOff>1361520</xdr:rowOff>
    </xdr:to>
    <xdr:pic>
      <xdr:nvPicPr>
        <xdr:cNvPr id="7" name="Pictur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9267855" y="3457410"/>
          <a:ext cx="999720" cy="4377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11</xdr:col>
      <xdr:colOff>95250</xdr:colOff>
      <xdr:row>5</xdr:row>
      <xdr:rowOff>2000250</xdr:rowOff>
    </xdr:from>
    <xdr:to>
      <xdr:col>11</xdr:col>
      <xdr:colOff>1759320</xdr:colOff>
      <xdr:row>5</xdr:row>
      <xdr:rowOff>2390775</xdr:rowOff>
    </xdr:to>
    <xdr:pic>
      <xdr:nvPicPr>
        <xdr:cNvPr id="8" name="Picture 5"/>
        <xdr:cNvPicPr/>
      </xdr:nvPicPr>
      <xdr:blipFill>
        <a:blip xmlns:r="http://schemas.openxmlformats.org/officeDocument/2006/relationships" r:embed="rId3"/>
        <a:stretch/>
      </xdr:blipFill>
      <xdr:spPr>
        <a:xfrm>
          <a:off x="11925300" y="4533900"/>
          <a:ext cx="1664070" cy="39052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930255</xdr:colOff>
      <xdr:row>12</xdr:row>
      <xdr:rowOff>49679</xdr:rowOff>
    </xdr:from>
    <xdr:to>
      <xdr:col>7</xdr:col>
      <xdr:colOff>273844</xdr:colOff>
      <xdr:row>12</xdr:row>
      <xdr:rowOff>264582</xdr:rowOff>
    </xdr:to>
    <xdr:pic>
      <xdr:nvPicPr>
        <xdr:cNvPr id="9" name="Рисунок 14"/>
        <xdr:cNvPicPr/>
      </xdr:nvPicPr>
      <xdr:blipFill>
        <a:blip xmlns:r="http://schemas.openxmlformats.org/officeDocument/2006/relationships" r:embed="rId4"/>
        <a:stretch/>
      </xdr:blipFill>
      <xdr:spPr>
        <a:xfrm>
          <a:off x="6607155" y="8917454"/>
          <a:ext cx="1315264" cy="214903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zoomScale="90" zoomScaleNormal="90" workbookViewId="0">
      <selection activeCell="F19" sqref="F19"/>
    </sheetView>
  </sheetViews>
  <sheetFormatPr defaultRowHeight="15" x14ac:dyDescent="0.25"/>
  <cols>
    <col min="1" max="1" width="6.85546875" customWidth="1"/>
    <col min="2" max="2" width="48" customWidth="1"/>
    <col min="3" max="3" width="12.7109375" customWidth="1"/>
    <col min="5" max="5" width="14.140625" customWidth="1"/>
    <col min="6" max="6" width="16.7109375" customWidth="1"/>
    <col min="7" max="7" width="18.5703125" customWidth="1"/>
    <col min="9" max="9" width="16.28515625" customWidth="1"/>
    <col min="10" max="10" width="16.85546875" customWidth="1"/>
    <col min="11" max="11" width="16.42578125" customWidth="1"/>
    <col min="12" max="12" width="27.28515625" customWidth="1"/>
    <col min="13" max="13" width="12.28515625" customWidth="1"/>
    <col min="14" max="14" width="12.42578125" customWidth="1"/>
    <col min="15" max="15" width="14.7109375" customWidth="1"/>
    <col min="17" max="17" width="10.85546875" customWidth="1"/>
    <col min="18" max="18" width="17.140625" customWidth="1"/>
  </cols>
  <sheetData>
    <row r="1" spans="1:15" ht="20.25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36.75" customHeight="1" x14ac:dyDescent="0.25">
      <c r="A2" s="55" t="s">
        <v>1</v>
      </c>
      <c r="B2" s="56"/>
      <c r="C2" s="21"/>
      <c r="D2" s="57" t="s">
        <v>27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9"/>
    </row>
    <row r="3" spans="1:15" ht="102" customHeight="1" x14ac:dyDescent="0.25">
      <c r="A3" s="60" t="s">
        <v>2</v>
      </c>
      <c r="B3" s="60"/>
      <c r="C3" s="19"/>
      <c r="D3" s="60" t="s">
        <v>29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 ht="15.75" x14ac:dyDescent="0.25">
      <c r="A4" s="51" t="s">
        <v>3</v>
      </c>
      <c r="B4" s="52"/>
      <c r="C4" s="20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15.75" x14ac:dyDescent="0.25">
      <c r="A5" s="47" t="s">
        <v>4</v>
      </c>
      <c r="B5" s="48" t="s">
        <v>5</v>
      </c>
      <c r="C5" s="41" t="s">
        <v>6</v>
      </c>
      <c r="D5" s="49" t="s">
        <v>7</v>
      </c>
      <c r="E5" s="50" t="s">
        <v>8</v>
      </c>
      <c r="F5" s="50"/>
      <c r="G5" s="50"/>
      <c r="H5" s="50"/>
      <c r="I5" s="42" t="s">
        <v>9</v>
      </c>
      <c r="J5" s="42"/>
      <c r="K5" s="42"/>
      <c r="L5" s="39" t="s">
        <v>10</v>
      </c>
      <c r="M5" s="39"/>
      <c r="N5" s="39"/>
      <c r="O5" s="39"/>
    </row>
    <row r="6" spans="1:15" ht="115.5" x14ac:dyDescent="0.25">
      <c r="A6" s="47"/>
      <c r="B6" s="48"/>
      <c r="C6" s="41"/>
      <c r="D6" s="49"/>
      <c r="E6" s="13" t="s">
        <v>24</v>
      </c>
      <c r="F6" s="17" t="s">
        <v>25</v>
      </c>
      <c r="G6" s="17" t="s">
        <v>23</v>
      </c>
      <c r="H6" s="40" t="s">
        <v>11</v>
      </c>
      <c r="I6" s="40" t="s">
        <v>12</v>
      </c>
      <c r="J6" s="39" t="s">
        <v>13</v>
      </c>
      <c r="K6" s="39" t="s">
        <v>14</v>
      </c>
      <c r="L6" s="39" t="s">
        <v>15</v>
      </c>
      <c r="M6" s="41" t="s">
        <v>16</v>
      </c>
      <c r="N6" s="40" t="s">
        <v>17</v>
      </c>
      <c r="O6" s="40" t="s">
        <v>18</v>
      </c>
    </row>
    <row r="7" spans="1:15" ht="15.75" x14ac:dyDescent="0.25">
      <c r="A7" s="47"/>
      <c r="B7" s="48"/>
      <c r="C7" s="41"/>
      <c r="D7" s="49"/>
      <c r="E7" s="18" t="s">
        <v>19</v>
      </c>
      <c r="F7" s="18" t="s">
        <v>19</v>
      </c>
      <c r="G7" s="18" t="s">
        <v>19</v>
      </c>
      <c r="H7" s="40"/>
      <c r="I7" s="40"/>
      <c r="J7" s="39"/>
      <c r="K7" s="39"/>
      <c r="L7" s="39"/>
      <c r="M7" s="41"/>
      <c r="N7" s="40"/>
      <c r="O7" s="40"/>
    </row>
    <row r="8" spans="1:15" ht="15.75" x14ac:dyDescent="0.25">
      <c r="A8" s="14"/>
      <c r="B8" s="33"/>
      <c r="C8" s="24"/>
      <c r="D8" s="29"/>
      <c r="E8" s="22"/>
      <c r="F8" s="22"/>
      <c r="G8" s="22"/>
      <c r="H8" s="26"/>
      <c r="I8" s="23"/>
      <c r="J8" s="30"/>
      <c r="K8" s="31"/>
      <c r="L8" s="23"/>
      <c r="M8" s="23"/>
      <c r="N8" s="23"/>
      <c r="O8" s="23"/>
    </row>
    <row r="9" spans="1:15" ht="15.75" x14ac:dyDescent="0.25">
      <c r="A9" s="14">
        <v>1</v>
      </c>
      <c r="B9" s="34" t="s">
        <v>27</v>
      </c>
      <c r="C9" s="35" t="s">
        <v>28</v>
      </c>
      <c r="D9" s="29">
        <v>1</v>
      </c>
      <c r="E9" s="22">
        <v>118</v>
      </c>
      <c r="F9" s="22">
        <v>120</v>
      </c>
      <c r="G9" s="22">
        <v>102</v>
      </c>
      <c r="H9" s="27">
        <v>3</v>
      </c>
      <c r="I9" s="23">
        <f t="shared" ref="I9" si="0">AVERAGE(E9:G9)</f>
        <v>113.33333333333333</v>
      </c>
      <c r="J9" s="30">
        <f t="shared" ref="J9" si="1">STDEV(E9:G9)</f>
        <v>9.8657657246324959</v>
      </c>
      <c r="K9" s="31">
        <f t="shared" ref="K9" si="2">J9/I9</f>
        <v>8.705087404087497E-2</v>
      </c>
      <c r="L9" s="23">
        <f t="shared" ref="L9" si="3">((D9/H9)*(SUM(E9:G9)))</f>
        <v>113.33333333333333</v>
      </c>
      <c r="M9" s="23">
        <f t="shared" ref="M9" si="4">L9/D9</f>
        <v>113.33333333333333</v>
      </c>
      <c r="N9" s="23">
        <f t="shared" ref="N9" si="5">ROUND(M9,2)</f>
        <v>113.33</v>
      </c>
      <c r="O9" s="23">
        <f t="shared" ref="O9" si="6">N9*D9</f>
        <v>113.33</v>
      </c>
    </row>
    <row r="10" spans="1:15" ht="15.75" x14ac:dyDescent="0.25">
      <c r="A10" s="14">
        <v>2</v>
      </c>
      <c r="B10" s="34"/>
      <c r="C10" s="25"/>
      <c r="D10" s="29"/>
      <c r="E10" s="22"/>
      <c r="F10" s="22"/>
      <c r="G10" s="22"/>
      <c r="H10" s="27"/>
      <c r="I10" s="23"/>
      <c r="J10" s="30"/>
      <c r="K10" s="31"/>
      <c r="L10" s="23"/>
      <c r="M10" s="23"/>
      <c r="N10" s="23"/>
      <c r="O10" s="23"/>
    </row>
    <row r="11" spans="1:15" ht="15.75" x14ac:dyDescent="0.25">
      <c r="A11" s="14">
        <v>3</v>
      </c>
      <c r="B11" s="34"/>
      <c r="C11" s="24"/>
      <c r="D11" s="29"/>
      <c r="E11" s="22"/>
      <c r="F11" s="22"/>
      <c r="G11" s="22"/>
      <c r="H11" s="27"/>
      <c r="I11" s="23"/>
      <c r="J11" s="30"/>
      <c r="K11" s="31"/>
      <c r="L11" s="23"/>
      <c r="M11" s="23"/>
      <c r="N11" s="23"/>
      <c r="O11" s="23"/>
    </row>
    <row r="12" spans="1:15" ht="15.75" x14ac:dyDescent="0.25">
      <c r="A12" s="16"/>
      <c r="B12" s="1"/>
      <c r="C12" s="24"/>
      <c r="D12" s="2"/>
      <c r="E12" s="3">
        <f>E8*D8+E9*D9+E10*D10+E11*D11</f>
        <v>118</v>
      </c>
      <c r="F12" s="3">
        <f>F8*D8+F9*D9+F10*D10+F11*D11</f>
        <v>120</v>
      </c>
      <c r="G12" s="3">
        <f>G8*D8+G9*D9+G10*D10+G11*D11</f>
        <v>102</v>
      </c>
      <c r="H12" s="4"/>
      <c r="I12" s="23"/>
      <c r="J12" s="24"/>
      <c r="K12" s="32"/>
      <c r="L12" s="43" t="s">
        <v>20</v>
      </c>
      <c r="M12" s="43"/>
      <c r="N12" s="28"/>
      <c r="O12" s="5">
        <f>SUM(O8:O11)</f>
        <v>113.33</v>
      </c>
    </row>
    <row r="13" spans="1:15" ht="15.75" x14ac:dyDescent="0.25">
      <c r="A13" s="44"/>
      <c r="B13" s="44"/>
      <c r="C13" s="44"/>
      <c r="D13" s="44"/>
      <c r="E13" s="44"/>
      <c r="F13" s="44"/>
      <c r="G13" s="44"/>
      <c r="H13" s="44"/>
      <c r="I13" s="6">
        <f>SUM(O9:O11)</f>
        <v>113.33</v>
      </c>
      <c r="J13" s="36" t="s">
        <v>21</v>
      </c>
      <c r="K13" s="7"/>
      <c r="L13" s="7"/>
      <c r="M13" s="7"/>
      <c r="N13" s="7"/>
      <c r="O13" s="8"/>
    </row>
    <row r="14" spans="1:15" ht="15.75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</row>
    <row r="15" spans="1:15" ht="52.5" customHeight="1" x14ac:dyDescent="0.25">
      <c r="A15" s="46" t="s">
        <v>31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</row>
    <row r="16" spans="1:15" ht="34.5" customHeight="1" x14ac:dyDescent="0.25">
      <c r="A16" s="37" t="s">
        <v>30</v>
      </c>
      <c r="B16" s="37"/>
      <c r="C16" s="15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ht="15.75" x14ac:dyDescent="0.25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ht="15.75" x14ac:dyDescent="0.25">
      <c r="A18" s="10"/>
      <c r="B18" s="37" t="s">
        <v>26</v>
      </c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ht="15.75" x14ac:dyDescent="0.25">
      <c r="A19" s="10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ht="15.75" x14ac:dyDescent="0.25">
      <c r="A20" s="10"/>
      <c r="B20" s="37"/>
      <c r="C20" s="37"/>
      <c r="D20" s="37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 ht="15.75" x14ac:dyDescent="0.25">
      <c r="A21" s="10"/>
      <c r="B21" s="37"/>
      <c r="C21" s="37"/>
      <c r="D21" s="37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ht="15.75" x14ac:dyDescent="0.25">
      <c r="A22" s="10"/>
      <c r="B22" s="37"/>
      <c r="C22" s="37"/>
      <c r="D22" s="37"/>
      <c r="E22" s="12"/>
      <c r="F22" s="12"/>
      <c r="G22" s="12"/>
      <c r="H22" s="12"/>
      <c r="I22" s="12"/>
      <c r="J22" s="12"/>
      <c r="K22" s="12"/>
      <c r="L22" s="12"/>
      <c r="M22" s="38" t="s">
        <v>22</v>
      </c>
      <c r="N22" s="38"/>
      <c r="O22" s="38"/>
    </row>
    <row r="23" spans="1:15" ht="15.75" x14ac:dyDescent="0.25">
      <c r="A23" s="10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</sheetData>
  <mergeCells count="29">
    <mergeCell ref="A4:B4"/>
    <mergeCell ref="D4:O4"/>
    <mergeCell ref="A1:O1"/>
    <mergeCell ref="A2:B2"/>
    <mergeCell ref="D2:O2"/>
    <mergeCell ref="A3:B3"/>
    <mergeCell ref="D3:O3"/>
    <mergeCell ref="A15:O15"/>
    <mergeCell ref="A5:A7"/>
    <mergeCell ref="B5:B7"/>
    <mergeCell ref="C5:C7"/>
    <mergeCell ref="D5:D7"/>
    <mergeCell ref="E5:H5"/>
    <mergeCell ref="A16:B16"/>
    <mergeCell ref="B18:D22"/>
    <mergeCell ref="M22:O22"/>
    <mergeCell ref="L5:O5"/>
    <mergeCell ref="H6:H7"/>
    <mergeCell ref="I6:I7"/>
    <mergeCell ref="J6:J7"/>
    <mergeCell ref="K6:K7"/>
    <mergeCell ref="L6:L7"/>
    <mergeCell ref="M6:M7"/>
    <mergeCell ref="N6:N7"/>
    <mergeCell ref="O6:O7"/>
    <mergeCell ref="I5:K5"/>
    <mergeCell ref="L12:M12"/>
    <mergeCell ref="A13:H13"/>
    <mergeCell ref="A14:O14"/>
  </mergeCells>
  <pageMargins left="0.25" right="0.25" top="0.75" bottom="0.75" header="0.3" footer="0.3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Гостевой</dc:creator>
  <cp:lastModifiedBy>Гостевой</cp:lastModifiedBy>
  <cp:revision>4</cp:revision>
  <cp:lastPrinted>2026-05-22T13:22:05Z</cp:lastPrinted>
  <dcterms:created xsi:type="dcterms:W3CDTF">2006-09-16T00:00:00Z</dcterms:created>
  <dcterms:modified xsi:type="dcterms:W3CDTF">2026-05-22T13:23:03Z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