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300" windowHeight="6570"/>
  </bookViews>
  <sheets>
    <sheet name="таблица " sheetId="2" r:id="rId1"/>
  </sheets>
  <definedNames>
    <definedName name="_xlnm.Print_Titles" localSheetId="0">'таблица '!$10:$13</definedName>
    <definedName name="_xlnm.Print_Area" localSheetId="0">'таблица '!$A$1:$R$27</definedName>
  </definedNames>
  <calcPr calcId="145621"/>
</workbook>
</file>

<file path=xl/calcChain.xml><?xml version="1.0" encoding="utf-8"?>
<calcChain xmlns="http://schemas.openxmlformats.org/spreadsheetml/2006/main">
  <c r="L15" i="2" l="1"/>
  <c r="J15" i="2"/>
  <c r="O15" i="2" s="1"/>
  <c r="P15" i="2" s="1"/>
  <c r="Q15" i="2" s="1"/>
  <c r="R15" i="2" s="1"/>
  <c r="M15" i="2" l="1"/>
  <c r="R22" i="2"/>
</calcChain>
</file>

<file path=xl/sharedStrings.xml><?xml version="1.0" encoding="utf-8"?>
<sst xmlns="http://schemas.openxmlformats.org/spreadsheetml/2006/main" count="63" uniqueCount="61">
  <si>
    <t>2. Используемый метод определения НМЦК с обоснованием:</t>
  </si>
  <si>
    <t>3. Расчет НМЦК:</t>
  </si>
  <si>
    <t>Наименование товаров, работ, услуг (ТРУ)</t>
  </si>
  <si>
    <t>Основные характеристики объекта закупки</t>
  </si>
  <si>
    <t>Единица измерения по ОКЕИ (условное обозначение)</t>
  </si>
  <si>
    <t>Количество (v)</t>
  </si>
  <si>
    <t>Источники ценовой информации (ИЦИ)</t>
  </si>
  <si>
    <t>Однородность совокупности значений выявленных цен, используемых в расчете НМЦК</t>
  </si>
  <si>
    <t>Цена, руб.*</t>
  </si>
  <si>
    <t>№ п.п.</t>
  </si>
  <si>
    <t>Реквизиты ИЦИ</t>
  </si>
  <si>
    <t>Цена за ед.изм., руб. (цi)</t>
  </si>
  <si>
    <t>Средняя арифметическая величина цены единицы товара, работы, услуги (&lt;ц&gt;)</t>
  </si>
  <si>
    <t>Кол-во значений цены за ед.изм. ТРУ (n)</t>
  </si>
  <si>
    <t>Среднее квадратичное отклонение (σ)</t>
  </si>
  <si>
    <t>Коэффициент вариации (V)</t>
  </si>
  <si>
    <t>Совокупность значений</t>
  </si>
  <si>
    <t xml:space="preserve">НМЦК рын. </t>
  </si>
  <si>
    <t>Цена за единицу изм. (руб.)</t>
  </si>
  <si>
    <t>Цена за единицу изм. с округлением до сотых долей после запятой (руб.)</t>
  </si>
  <si>
    <t>НМЦК рын. с учетом округления цены за единицу (руб.)</t>
  </si>
  <si>
    <t>V&gt;33% - неоднородная 
V&lt;33% - однородная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</si>
  <si>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</si>
  <si>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</si>
  <si>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</si>
  <si>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</si>
  <si>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</si>
  <si>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</si>
  <si>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</si>
  <si>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</si>
  <si>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</si>
  <si>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</si>
  <si>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</si>
  <si>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</si>
  <si>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</si>
  <si>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3</t>
  </si>
  <si>
    <t>однородная</t>
  </si>
  <si>
    <t>Обоснование начальной (максимальной) цены контракта (НМЦК)</t>
  </si>
  <si>
    <t>17  (набивать вручную)</t>
  </si>
  <si>
    <t>Профилактические работы (ТО):</t>
  </si>
  <si>
    <t xml:space="preserve"> Kyocera TaskAlfa 180/181, 2126, 1500, 1650, 5550. Canon NP6512, IR1800, IR2800, NP6171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</si>
  <si>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</si>
  <si>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Российской Федерации, установленного ЦБ РФ и используемого при оплате контракте - не применяется </t>
  </si>
  <si>
    <t>1. Предмет закупки:</t>
  </si>
  <si>
    <t>Код продукции по ОКПД 2/КТРУ</t>
  </si>
  <si>
    <t>НМЦК при использовании метода сопоставимых рынорчных цен (анализ рынка). При использовании метода применены коммерческие предложения, поступившие в Управление по запросу.</t>
  </si>
  <si>
    <t xml:space="preserve"> Начальная максимальная цена контракта составляет </t>
  </si>
  <si>
    <t>№</t>
  </si>
  <si>
    <t xml:space="preserve">          </t>
  </si>
  <si>
    <t>Метод сопоставимых рыночных цен (анализа рынка)</t>
  </si>
  <si>
    <t>ОП - 4(з)</t>
  </si>
  <si>
    <t>шт.</t>
  </si>
  <si>
    <t>в соответствии с приложением к проекту контракта</t>
  </si>
  <si>
    <t>Контрактный управляющий                                                                                                                                                                                                                Я.В. Шашкова                                04.06.2026</t>
  </si>
  <si>
    <t>Услуги по перезарядке огнетушителей</t>
  </si>
  <si>
    <t>ком.предложение (вх. №2991/26 от 03.06.2026)</t>
  </si>
  <si>
    <t>ком.предложение (вх. №3007/26 от 03.06.2026)</t>
  </si>
  <si>
    <t>ком.предложение (вх. №3008/26 от 03.06.2026)</t>
  </si>
  <si>
    <t>2 926 (Две тысячи девятьсот двадцать шесть) рублей 90 копеек</t>
  </si>
  <si>
    <t>84.25.11.120</t>
  </si>
  <si>
    <t xml:space="preserve">* При определении НМЦК методом сопоставимых рыночных цен Заказчиком применяется Приказ Минэкономразвития России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 не позволяет проводить операции с такими значениями. Поэтому применяется округление таких показателей. Коэффициент вариации определен в размере 24,34 %. Совокупность значений, используемых в расчете, при определении НМЦК считается однородной, т.к. коэффициент вариации цены не превышает 33 %.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</si>
</sst>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8" x14ac:knownFonts="1">
    <font>
      <sz val="10"/>
      <name val="Arial Cyr"/>
      <family val="2"/>
    </font>
    <font>
      <sz val="10"/>
      <name val="Arial"/>
      <family val="2"/>
    </font>
    <font>
      <b/>
      <sz val="10"/>
      <name val="Arial Cyr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0" tint="-0.34998626667073579"/>
      <name val="Arial Cyr"/>
      <family val="2"/>
    </font>
    <font>
      <sz val="10"/>
      <color theme="0"/>
      <name val="Arial Cyr"/>
      <family val="2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0" xfId="0" applyFont="1"/>
    <xf numFmtId="0" fontId="0" fillId="0" borderId="3" xfId="0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0" xfId="0" applyFont="1" applyFill="1"/>
    <xf numFmtId="0" fontId="13" fillId="0" borderId="0" xfId="0" applyFont="1" applyBorder="1" applyAlignment="1">
      <alignment horizontal="left" vertical="center" wrapText="1"/>
    </xf>
    <xf numFmtId="0" fontId="12" fillId="2" borderId="0" xfId="0" applyFont="1" applyFill="1" applyBorder="1"/>
    <xf numFmtId="0" fontId="12" fillId="2" borderId="1" xfId="0" applyFont="1" applyFill="1" applyBorder="1"/>
    <xf numFmtId="0" fontId="12" fillId="2" borderId="28" xfId="0" applyFont="1" applyFill="1" applyBorder="1"/>
    <xf numFmtId="0" fontId="0" fillId="0" borderId="32" xfId="0" applyBorder="1"/>
    <xf numFmtId="0" fontId="11" fillId="0" borderId="32" xfId="0" applyFont="1" applyBorder="1"/>
    <xf numFmtId="0" fontId="0" fillId="0" borderId="0" xfId="0" applyBorder="1" applyAlignment="1">
      <alignment horizontal="center" vertical="center"/>
    </xf>
    <xf numFmtId="0" fontId="0" fillId="0" borderId="37" xfId="0" applyBorder="1"/>
    <xf numFmtId="0" fontId="11" fillId="0" borderId="37" xfId="0" applyFont="1" applyBorder="1"/>
    <xf numFmtId="0" fontId="0" fillId="0" borderId="0" xfId="0" applyBorder="1"/>
    <xf numFmtId="0" fontId="11" fillId="0" borderId="0" xfId="0" applyFont="1" applyBorder="1"/>
    <xf numFmtId="0" fontId="16" fillId="0" borderId="0" xfId="0" applyFont="1" applyAlignment="1">
      <alignment horizontal="right"/>
    </xf>
    <xf numFmtId="4" fontId="0" fillId="2" borderId="2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0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left" vertical="top" wrapText="1"/>
    </xf>
    <xf numFmtId="4" fontId="0" fillId="0" borderId="27" xfId="0" applyNumberFormat="1" applyFont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164" fontId="0" fillId="2" borderId="27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0" fontId="11" fillId="0" borderId="11" xfId="0" applyFont="1" applyBorder="1"/>
    <xf numFmtId="0" fontId="0" fillId="0" borderId="26" xfId="0" applyBorder="1"/>
    <xf numFmtId="0" fontId="11" fillId="0" borderId="26" xfId="0" applyFont="1" applyBorder="1"/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42" xfId="1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49" fontId="3" fillId="0" borderId="43" xfId="1" applyNumberFormat="1" applyFont="1" applyFill="1" applyBorder="1" applyAlignment="1">
      <alignment horizontal="center" vertical="center" wrapText="1"/>
    </xf>
    <xf numFmtId="49" fontId="4" fillId="0" borderId="48" xfId="1" applyNumberFormat="1" applyFont="1" applyFill="1" applyBorder="1" applyAlignment="1">
      <alignment horizontal="center" vertical="center" wrapText="1"/>
    </xf>
    <xf numFmtId="49" fontId="3" fillId="0" borderId="48" xfId="1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5" fillId="2" borderId="40" xfId="0" applyFont="1" applyFill="1" applyBorder="1" applyAlignment="1">
      <alignment vertical="top"/>
    </xf>
    <xf numFmtId="0" fontId="15" fillId="2" borderId="59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1" fillId="0" borderId="11" xfId="0" applyFont="1" applyBorder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4" fontId="0" fillId="2" borderId="59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14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1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49" fontId="3" fillId="0" borderId="50" xfId="1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 vertical="center" wrapText="1"/>
    </xf>
    <xf numFmtId="49" fontId="4" fillId="0" borderId="46" xfId="1" applyNumberFormat="1" applyFont="1" applyFill="1" applyBorder="1" applyAlignment="1">
      <alignment horizontal="center" vertical="center" wrapText="1"/>
    </xf>
    <xf numFmtId="49" fontId="4" fillId="0" borderId="19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/>
    </xf>
    <xf numFmtId="49" fontId="3" fillId="0" borderId="47" xfId="1" applyNumberFormat="1" applyFont="1" applyFill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49" fontId="3" fillId="0" borderId="52" xfId="1" applyNumberFormat="1" applyFont="1" applyFill="1" applyBorder="1" applyAlignment="1">
      <alignment horizontal="center" vertical="center" wrapText="1"/>
    </xf>
    <xf numFmtId="49" fontId="3" fillId="0" borderId="49" xfId="1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horizontal="center" vertical="center" wrapText="1"/>
    </xf>
    <xf numFmtId="4" fontId="0" fillId="0" borderId="33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4" fontId="0" fillId="2" borderId="30" xfId="0" applyNumberFormat="1" applyFont="1" applyFill="1" applyBorder="1" applyAlignment="1">
      <alignment horizontal="center" vertical="center" wrapText="1"/>
    </xf>
    <xf numFmtId="4" fontId="0" fillId="2" borderId="35" xfId="0" applyNumberFormat="1" applyFont="1" applyFill="1" applyBorder="1" applyAlignment="1">
      <alignment horizontal="center" vertical="center" wrapText="1"/>
    </xf>
    <xf numFmtId="4" fontId="0" fillId="2" borderId="53" xfId="0" applyNumberFormat="1" applyFont="1" applyFill="1" applyBorder="1" applyAlignment="1">
      <alignment horizontal="center" vertical="center" wrapText="1"/>
    </xf>
    <xf numFmtId="4" fontId="0" fillId="2" borderId="54" xfId="0" applyNumberFormat="1" applyFont="1" applyFill="1" applyBorder="1" applyAlignment="1">
      <alignment horizontal="center" vertical="center" wrapText="1"/>
    </xf>
    <xf numFmtId="4" fontId="0" fillId="2" borderId="55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0" fillId="2" borderId="56" xfId="0" applyNumberFormat="1" applyFont="1" applyFill="1" applyBorder="1" applyAlignment="1">
      <alignment horizontal="center" vertical="center" wrapText="1"/>
    </xf>
    <xf numFmtId="164" fontId="0" fillId="2" borderId="57" xfId="0" applyNumberFormat="1" applyFont="1" applyFill="1" applyBorder="1" applyAlignment="1">
      <alignment horizontal="center" vertical="center" wrapText="1"/>
    </xf>
    <xf numFmtId="164" fontId="0" fillId="2" borderId="58" xfId="0" applyNumberFormat="1" applyFont="1" applyFill="1" applyBorder="1" applyAlignment="1">
      <alignment horizontal="center" vertical="center" wrapText="1"/>
    </xf>
    <xf numFmtId="164" fontId="0" fillId="2" borderId="30" xfId="0" applyNumberFormat="1" applyFont="1" applyFill="1" applyBorder="1" applyAlignment="1">
      <alignment horizontal="center" vertical="center" wrapText="1"/>
    </xf>
    <xf numFmtId="164" fontId="0" fillId="2" borderId="35" xfId="0" applyNumberFormat="1" applyFont="1" applyFill="1" applyBorder="1" applyAlignment="1">
      <alignment horizontal="center" vertical="center" wrapText="1"/>
    </xf>
    <xf numFmtId="4" fontId="0" fillId="2" borderId="31" xfId="0" applyNumberFormat="1" applyFont="1" applyFill="1" applyBorder="1" applyAlignment="1">
      <alignment horizontal="center" vertical="center" wrapText="1"/>
    </xf>
    <xf numFmtId="4" fontId="0" fillId="2" borderId="3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11</xdr:row>
      <xdr:rowOff>28575</xdr:rowOff>
    </xdr:from>
    <xdr:to>
      <xdr:col>11</xdr:col>
      <xdr:colOff>1009650</xdr:colOff>
      <xdr:row>12</xdr:row>
      <xdr:rowOff>9525</xdr:rowOff>
    </xdr:to>
    <xdr:pic>
      <xdr:nvPicPr>
        <xdr:cNvPr id="287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00325"/>
          <a:ext cx="771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11</xdr:row>
      <xdr:rowOff>66675</xdr:rowOff>
    </xdr:from>
    <xdr:to>
      <xdr:col>12</xdr:col>
      <xdr:colOff>609600</xdr:colOff>
      <xdr:row>11</xdr:row>
      <xdr:rowOff>323850</xdr:rowOff>
    </xdr:to>
    <xdr:pic>
      <xdr:nvPicPr>
        <xdr:cNvPr id="287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638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57150</xdr:colOff>
      <xdr:row>11</xdr:row>
      <xdr:rowOff>76200</xdr:rowOff>
    </xdr:from>
    <xdr:to>
      <xdr:col>14</xdr:col>
      <xdr:colOff>933450</xdr:colOff>
      <xdr:row>11</xdr:row>
      <xdr:rowOff>314325</xdr:rowOff>
    </xdr:to>
    <xdr:pic>
      <xdr:nvPicPr>
        <xdr:cNvPr id="2872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647950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180975</xdr:colOff>
      <xdr:row>11</xdr:row>
      <xdr:rowOff>57150</xdr:rowOff>
    </xdr:from>
    <xdr:to>
      <xdr:col>15</xdr:col>
      <xdr:colOff>857250</xdr:colOff>
      <xdr:row>11</xdr:row>
      <xdr:rowOff>342900</xdr:rowOff>
    </xdr:to>
    <xdr:pic>
      <xdr:nvPicPr>
        <xdr:cNvPr id="287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2628900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view="pageBreakPreview" zoomScale="85" zoomScaleSheetLayoutView="85" workbookViewId="0">
      <selection activeCell="D15" sqref="D15:D17"/>
    </sheetView>
  </sheetViews>
  <sheetFormatPr defaultRowHeight="12.75" x14ac:dyDescent="0.2"/>
  <cols>
    <col min="1" max="1" width="5.7109375" style="20" customWidth="1"/>
    <col min="2" max="2" width="31.42578125" customWidth="1"/>
    <col min="3" max="3" width="14.28515625" customWidth="1"/>
    <col min="8" max="8" width="23.85546875" customWidth="1"/>
    <col min="9" max="9" width="12" customWidth="1"/>
    <col min="10" max="10" width="13.5703125" customWidth="1"/>
    <col min="12" max="12" width="12" customWidth="1"/>
    <col min="13" max="13" width="9.42578125" customWidth="1"/>
    <col min="14" max="14" width="14.42578125" customWidth="1"/>
    <col min="15" max="15" width="14" customWidth="1"/>
    <col min="16" max="16" width="14.42578125" customWidth="1"/>
    <col min="17" max="17" width="14.5703125" customWidth="1"/>
    <col min="18" max="18" width="20" customWidth="1"/>
    <col min="19" max="19" width="4.42578125" customWidth="1"/>
    <col min="20" max="20" width="4" customWidth="1"/>
    <col min="21" max="21" width="22" style="11" customWidth="1"/>
    <col min="22" max="28" width="9.140625" style="11"/>
  </cols>
  <sheetData>
    <row r="1" spans="1:28" ht="27.75" customHeight="1" x14ac:dyDescent="0.25">
      <c r="A1" s="22"/>
      <c r="B1" s="4"/>
      <c r="C1" s="4"/>
      <c r="D1" s="4"/>
      <c r="E1" s="4"/>
      <c r="F1" s="4"/>
      <c r="G1" s="27"/>
      <c r="H1" s="4"/>
      <c r="I1" s="4"/>
      <c r="J1" s="4"/>
      <c r="K1" s="4"/>
      <c r="L1" s="4"/>
      <c r="M1" s="4"/>
      <c r="N1" s="4"/>
      <c r="O1" s="4"/>
      <c r="P1" s="4"/>
      <c r="Q1" s="32"/>
      <c r="R1" s="4"/>
    </row>
    <row r="2" spans="1:28" ht="57" customHeight="1" x14ac:dyDescent="0.2">
      <c r="A2" s="22"/>
      <c r="B2" s="86" t="s">
        <v>37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28" x14ac:dyDescent="0.2">
      <c r="A3" s="22"/>
      <c r="B3" s="4"/>
      <c r="C3" s="4"/>
      <c r="D3" s="4"/>
      <c r="E3" s="4"/>
      <c r="F3" s="4"/>
      <c r="G3" s="27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73" customFormat="1" x14ac:dyDescent="0.2">
      <c r="A4" s="70"/>
      <c r="B4" s="71" t="s">
        <v>43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U4" s="74"/>
      <c r="V4" s="74"/>
      <c r="W4" s="74"/>
      <c r="X4" s="74"/>
      <c r="Y4" s="74"/>
      <c r="Z4" s="74"/>
      <c r="AA4" s="74"/>
      <c r="AB4" s="74"/>
    </row>
    <row r="5" spans="1:28" s="25" customFormat="1" x14ac:dyDescent="0.2">
      <c r="A5" s="24"/>
      <c r="B5" s="87" t="s">
        <v>54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8"/>
      <c r="U5" s="26"/>
      <c r="V5" s="26"/>
      <c r="W5" s="26"/>
      <c r="X5" s="26"/>
      <c r="Y5" s="26"/>
      <c r="Z5" s="26"/>
      <c r="AA5" s="26"/>
      <c r="AB5" s="26"/>
    </row>
    <row r="6" spans="1:28" s="48" customFormat="1" x14ac:dyDescent="0.2">
      <c r="A6" s="24"/>
      <c r="B6" s="63" t="s">
        <v>0</v>
      </c>
      <c r="C6" s="65"/>
      <c r="D6" s="65"/>
      <c r="E6" s="65"/>
      <c r="F6" s="65"/>
      <c r="G6" s="66"/>
      <c r="H6" s="65"/>
      <c r="I6" s="65"/>
      <c r="J6" s="65"/>
      <c r="K6" s="65"/>
      <c r="L6" s="65"/>
      <c r="M6" s="65"/>
      <c r="N6" s="65"/>
      <c r="O6" s="65"/>
      <c r="P6" s="65"/>
      <c r="Q6" s="65"/>
      <c r="R6" s="64"/>
      <c r="U6" s="49"/>
      <c r="V6" s="49"/>
      <c r="W6" s="49"/>
      <c r="X6" s="49"/>
      <c r="Y6" s="49"/>
      <c r="Z6" s="49"/>
      <c r="AA6" s="49"/>
      <c r="AB6" s="49"/>
    </row>
    <row r="7" spans="1:28" s="30" customFormat="1" x14ac:dyDescent="0.2">
      <c r="A7" s="24"/>
      <c r="B7" s="68" t="s">
        <v>49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9"/>
      <c r="U7" s="31"/>
      <c r="V7" s="31"/>
      <c r="W7" s="31"/>
      <c r="X7" s="31"/>
      <c r="Y7" s="31"/>
      <c r="Z7" s="31"/>
      <c r="AA7" s="31"/>
      <c r="AB7" s="31"/>
    </row>
    <row r="8" spans="1:28" s="48" customFormat="1" x14ac:dyDescent="0.2">
      <c r="A8" s="23"/>
      <c r="B8" s="35" t="s">
        <v>1</v>
      </c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7"/>
      <c r="U8" s="49"/>
      <c r="V8" s="49"/>
      <c r="W8" s="49"/>
      <c r="X8" s="49"/>
      <c r="Y8" s="49"/>
      <c r="Z8" s="49"/>
      <c r="AA8" s="49"/>
      <c r="AB8" s="49"/>
    </row>
    <row r="9" spans="1:28" ht="0.75" customHeight="1" thickBot="1" x14ac:dyDescent="0.25">
      <c r="A9" s="22"/>
      <c r="B9" s="3"/>
      <c r="C9" s="3"/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4"/>
      <c r="Q9" s="3"/>
      <c r="R9" s="3"/>
    </row>
    <row r="10" spans="1:28" s="28" customFormat="1" ht="25.5" customHeight="1" thickBot="1" x14ac:dyDescent="0.25">
      <c r="A10" s="128"/>
      <c r="B10" s="97" t="s">
        <v>2</v>
      </c>
      <c r="C10" s="99" t="s">
        <v>3</v>
      </c>
      <c r="D10" s="99" t="s">
        <v>44</v>
      </c>
      <c r="E10" s="99" t="s">
        <v>4</v>
      </c>
      <c r="F10" s="126" t="s">
        <v>5</v>
      </c>
      <c r="G10" s="130" t="s">
        <v>6</v>
      </c>
      <c r="H10" s="131"/>
      <c r="I10" s="131"/>
      <c r="J10" s="89" t="s">
        <v>7</v>
      </c>
      <c r="K10" s="89"/>
      <c r="L10" s="89"/>
      <c r="M10" s="89"/>
      <c r="N10" s="89"/>
      <c r="O10" s="90" t="s">
        <v>8</v>
      </c>
      <c r="P10" s="90"/>
      <c r="Q10" s="90"/>
      <c r="R10" s="90"/>
      <c r="U10" s="29"/>
      <c r="V10" s="29"/>
      <c r="W10" s="29"/>
      <c r="X10" s="29"/>
      <c r="Y10" s="29"/>
      <c r="Z10" s="29"/>
      <c r="AA10" s="29"/>
      <c r="AB10" s="29"/>
    </row>
    <row r="11" spans="1:28" ht="50.25" customHeight="1" thickBot="1" x14ac:dyDescent="0.25">
      <c r="A11" s="129"/>
      <c r="B11" s="97"/>
      <c r="C11" s="99"/>
      <c r="D11" s="99"/>
      <c r="E11" s="99"/>
      <c r="F11" s="126"/>
      <c r="G11" s="91" t="s">
        <v>9</v>
      </c>
      <c r="H11" s="93" t="s">
        <v>10</v>
      </c>
      <c r="I11" s="93" t="s">
        <v>11</v>
      </c>
      <c r="J11" s="93" t="s">
        <v>12</v>
      </c>
      <c r="K11" s="93" t="s">
        <v>13</v>
      </c>
      <c r="L11" s="59" t="s">
        <v>14</v>
      </c>
      <c r="M11" s="59" t="s">
        <v>15</v>
      </c>
      <c r="N11" s="59" t="s">
        <v>16</v>
      </c>
      <c r="O11" s="60" t="s">
        <v>17</v>
      </c>
      <c r="P11" s="61" t="s">
        <v>18</v>
      </c>
      <c r="Q11" s="123" t="s">
        <v>19</v>
      </c>
      <c r="R11" s="95" t="s">
        <v>20</v>
      </c>
    </row>
    <row r="12" spans="1:28" ht="45" x14ac:dyDescent="0.2">
      <c r="A12" s="129"/>
      <c r="B12" s="98"/>
      <c r="C12" s="100"/>
      <c r="D12" s="100"/>
      <c r="E12" s="100"/>
      <c r="F12" s="127"/>
      <c r="G12" s="92"/>
      <c r="H12" s="94"/>
      <c r="I12" s="94"/>
      <c r="J12" s="94"/>
      <c r="K12" s="94"/>
      <c r="L12" s="13"/>
      <c r="M12" s="13"/>
      <c r="N12" s="14" t="s">
        <v>21</v>
      </c>
      <c r="O12" s="15"/>
      <c r="P12" s="15"/>
      <c r="Q12" s="124"/>
      <c r="R12" s="96"/>
      <c r="U12" s="11" t="s">
        <v>40</v>
      </c>
    </row>
    <row r="13" spans="1:28" ht="28.5" customHeight="1" x14ac:dyDescent="0.2">
      <c r="A13" s="62" t="s">
        <v>47</v>
      </c>
      <c r="B13" s="52" t="s">
        <v>22</v>
      </c>
      <c r="C13" s="53" t="s">
        <v>23</v>
      </c>
      <c r="D13" s="53" t="s">
        <v>24</v>
      </c>
      <c r="E13" s="53" t="s">
        <v>25</v>
      </c>
      <c r="F13" s="58" t="s">
        <v>26</v>
      </c>
      <c r="G13" s="57" t="s">
        <v>27</v>
      </c>
      <c r="H13" s="56" t="s">
        <v>28</v>
      </c>
      <c r="I13" s="56" t="s">
        <v>29</v>
      </c>
      <c r="J13" s="57" t="s">
        <v>30</v>
      </c>
      <c r="K13" s="52" t="s">
        <v>31</v>
      </c>
      <c r="L13" s="53" t="s">
        <v>32</v>
      </c>
      <c r="M13" s="53" t="s">
        <v>33</v>
      </c>
      <c r="N13" s="53" t="s">
        <v>34</v>
      </c>
      <c r="O13" s="54">
        <v>15</v>
      </c>
      <c r="P13" s="54">
        <v>16</v>
      </c>
      <c r="Q13" s="53" t="s">
        <v>38</v>
      </c>
      <c r="R13" s="55">
        <v>18</v>
      </c>
      <c r="U13" s="11" t="s">
        <v>39</v>
      </c>
    </row>
    <row r="14" spans="1:28" s="45" customFormat="1" ht="28.5" customHeight="1" x14ac:dyDescent="0.2">
      <c r="A14" s="125" t="s">
        <v>45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</row>
    <row r="15" spans="1:28" s="45" customFormat="1" ht="28.5" customHeight="1" x14ac:dyDescent="0.2">
      <c r="A15" s="132">
        <v>1</v>
      </c>
      <c r="B15" s="133" t="s">
        <v>50</v>
      </c>
      <c r="C15" s="134" t="s">
        <v>52</v>
      </c>
      <c r="D15" s="143" t="s">
        <v>59</v>
      </c>
      <c r="E15" s="137" t="s">
        <v>51</v>
      </c>
      <c r="F15" s="139">
        <v>5</v>
      </c>
      <c r="G15" s="75" t="s">
        <v>22</v>
      </c>
      <c r="H15" s="34" t="s">
        <v>55</v>
      </c>
      <c r="I15" s="77">
        <v>600</v>
      </c>
      <c r="J15" s="141">
        <f>AVERAGE(I15,I16,I17)</f>
        <v>585.38333333333333</v>
      </c>
      <c r="K15" s="143">
        <v>3</v>
      </c>
      <c r="L15" s="144">
        <f>STDEV(I15:I17)</f>
        <v>142.48838841580493</v>
      </c>
      <c r="M15" s="146">
        <f>L15/J15*100</f>
        <v>24.341039503881493</v>
      </c>
      <c r="N15" s="149" t="s">
        <v>36</v>
      </c>
      <c r="O15" s="150">
        <f>J15*F15</f>
        <v>2926.9166666666665</v>
      </c>
      <c r="P15" s="153">
        <f>O15/F15</f>
        <v>585.38333333333333</v>
      </c>
      <c r="Q15" s="144">
        <f>ROUND(P15,2)</f>
        <v>585.38</v>
      </c>
      <c r="R15" s="155">
        <f>Q15*F15</f>
        <v>2926.9</v>
      </c>
    </row>
    <row r="16" spans="1:28" s="45" customFormat="1" ht="28.5" customHeight="1" x14ac:dyDescent="0.2">
      <c r="A16" s="132"/>
      <c r="B16" s="133"/>
      <c r="C16" s="135"/>
      <c r="D16" s="119"/>
      <c r="E16" s="119"/>
      <c r="F16" s="78"/>
      <c r="G16" s="75" t="s">
        <v>23</v>
      </c>
      <c r="H16" s="34" t="s">
        <v>56</v>
      </c>
      <c r="I16" s="77">
        <v>720</v>
      </c>
      <c r="J16" s="113"/>
      <c r="K16" s="119"/>
      <c r="L16" s="84"/>
      <c r="M16" s="147"/>
      <c r="N16" s="149"/>
      <c r="O16" s="151"/>
      <c r="P16" s="82"/>
      <c r="Q16" s="84"/>
      <c r="R16" s="121"/>
    </row>
    <row r="17" spans="1:28" s="45" customFormat="1" ht="28.5" customHeight="1" x14ac:dyDescent="0.2">
      <c r="A17" s="132"/>
      <c r="B17" s="133"/>
      <c r="C17" s="136"/>
      <c r="D17" s="138"/>
      <c r="E17" s="138"/>
      <c r="F17" s="140"/>
      <c r="G17" s="75" t="s">
        <v>35</v>
      </c>
      <c r="H17" s="34" t="s">
        <v>57</v>
      </c>
      <c r="I17" s="77">
        <v>436.15</v>
      </c>
      <c r="J17" s="142"/>
      <c r="K17" s="138"/>
      <c r="L17" s="145"/>
      <c r="M17" s="148"/>
      <c r="N17" s="149"/>
      <c r="O17" s="152"/>
      <c r="P17" s="154"/>
      <c r="Q17" s="145"/>
      <c r="R17" s="156"/>
    </row>
    <row r="18" spans="1:28" ht="25.5" hidden="1" customHeight="1" x14ac:dyDescent="0.2">
      <c r="A18" s="23"/>
      <c r="B18" s="117"/>
      <c r="C18" s="119"/>
      <c r="D18" s="115"/>
      <c r="E18" s="115"/>
      <c r="F18" s="78"/>
      <c r="G18" s="8"/>
      <c r="H18" s="9"/>
      <c r="I18" s="19"/>
      <c r="J18" s="113"/>
      <c r="K18" s="119"/>
      <c r="L18" s="84"/>
      <c r="M18" s="84"/>
      <c r="N18" s="80"/>
      <c r="O18" s="82"/>
      <c r="P18" s="82"/>
      <c r="Q18" s="84"/>
      <c r="R18" s="121"/>
    </row>
    <row r="19" spans="1:28" hidden="1" x14ac:dyDescent="0.2">
      <c r="A19" s="23"/>
      <c r="B19" s="117"/>
      <c r="C19" s="119"/>
      <c r="D19" s="115"/>
      <c r="E19" s="115"/>
      <c r="F19" s="78"/>
      <c r="G19" s="7"/>
      <c r="H19" s="10"/>
      <c r="I19" s="12"/>
      <c r="J19" s="113"/>
      <c r="K19" s="119"/>
      <c r="L19" s="84"/>
      <c r="M19" s="84"/>
      <c r="N19" s="80"/>
      <c r="O19" s="82"/>
      <c r="P19" s="82"/>
      <c r="Q19" s="84"/>
      <c r="R19" s="121"/>
    </row>
    <row r="20" spans="1:28" ht="23.25" hidden="1" customHeight="1" thickBot="1" x14ac:dyDescent="0.25">
      <c r="A20" s="23"/>
      <c r="B20" s="118"/>
      <c r="C20" s="120"/>
      <c r="D20" s="116"/>
      <c r="E20" s="116"/>
      <c r="F20" s="79"/>
      <c r="G20" s="16"/>
      <c r="H20" s="17"/>
      <c r="I20" s="18"/>
      <c r="J20" s="114"/>
      <c r="K20" s="120"/>
      <c r="L20" s="85"/>
      <c r="M20" s="85"/>
      <c r="N20" s="81"/>
      <c r="O20" s="83"/>
      <c r="P20" s="83"/>
      <c r="Q20" s="85"/>
      <c r="R20" s="122"/>
    </row>
    <row r="21" spans="1:28" ht="58.5" hidden="1" customHeight="1" x14ac:dyDescent="0.2">
      <c r="A21" s="24"/>
      <c r="B21" s="38"/>
      <c r="C21" s="39"/>
      <c r="D21" s="40"/>
      <c r="E21" s="39"/>
      <c r="F21" s="39"/>
      <c r="G21" s="39"/>
      <c r="H21" s="41"/>
      <c r="I21" s="42"/>
      <c r="J21" s="42"/>
      <c r="K21" s="39"/>
      <c r="L21" s="33"/>
      <c r="M21" s="33"/>
      <c r="N21" s="43"/>
      <c r="O21" s="44"/>
      <c r="P21" s="44"/>
      <c r="Q21" s="33"/>
      <c r="R21" s="33"/>
    </row>
    <row r="22" spans="1:28" ht="18" customHeight="1" x14ac:dyDescent="0.2">
      <c r="A22" s="112" t="s">
        <v>48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76">
        <f>SUM(R15:R17)</f>
        <v>2926.9</v>
      </c>
    </row>
    <row r="23" spans="1:28" s="50" customFormat="1" ht="52.5" customHeight="1" x14ac:dyDescent="0.2">
      <c r="A23" s="104" t="s">
        <v>60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6"/>
      <c r="U23" s="51"/>
      <c r="V23" s="51"/>
      <c r="W23" s="51"/>
      <c r="X23" s="51"/>
      <c r="Y23" s="51"/>
      <c r="Z23" s="51"/>
      <c r="AA23" s="51"/>
      <c r="AB23" s="51"/>
    </row>
    <row r="24" spans="1:28" s="48" customFormat="1" ht="27.75" customHeight="1" x14ac:dyDescent="0.25">
      <c r="A24" s="102"/>
      <c r="B24" s="103"/>
      <c r="C24" s="46"/>
      <c r="D24" s="46"/>
      <c r="E24" s="46"/>
      <c r="F24" s="46"/>
      <c r="G24" s="47"/>
      <c r="H24" s="111" t="s">
        <v>46</v>
      </c>
      <c r="I24" s="111"/>
      <c r="J24" s="111"/>
      <c r="K24" s="111"/>
      <c r="L24" s="107" t="s">
        <v>58</v>
      </c>
      <c r="M24" s="107"/>
      <c r="N24" s="107"/>
      <c r="O24" s="107"/>
      <c r="P24" s="107"/>
      <c r="Q24" s="107"/>
      <c r="R24" s="108"/>
      <c r="U24" s="49"/>
      <c r="V24" s="49"/>
      <c r="W24" s="49"/>
      <c r="X24" s="49"/>
      <c r="Y24" s="49"/>
      <c r="Z24" s="49"/>
      <c r="AA24" s="49"/>
      <c r="AB24" s="49"/>
    </row>
    <row r="25" spans="1:28" ht="27.75" customHeight="1" x14ac:dyDescent="0.2">
      <c r="A25" s="109" t="s">
        <v>41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</row>
    <row r="26" spans="1:28" ht="27.75" customHeight="1" x14ac:dyDescent="0.2">
      <c r="A26" s="109" t="s">
        <v>42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21"/>
      <c r="O26" s="21"/>
      <c r="P26" s="21"/>
      <c r="Q26" s="21"/>
      <c r="R26" s="21"/>
    </row>
    <row r="27" spans="1:28" ht="21" customHeight="1" x14ac:dyDescent="0.25">
      <c r="A27" s="110" t="s">
        <v>53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</row>
    <row r="28" spans="1:28" x14ac:dyDescent="0.2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</row>
    <row r="29" spans="1:28" x14ac:dyDescent="0.2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</row>
    <row r="30" spans="1:28" x14ac:dyDescent="0.2">
      <c r="B30" s="1"/>
      <c r="C30" s="1"/>
      <c r="D30" s="1"/>
      <c r="E30" s="1"/>
      <c r="F30" s="1"/>
      <c r="G30" s="6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</row>
  </sheetData>
  <mergeCells count="57">
    <mergeCell ref="O15:O17"/>
    <mergeCell ref="P15:P17"/>
    <mergeCell ref="Q15:Q17"/>
    <mergeCell ref="R15:R17"/>
    <mergeCell ref="J15:J17"/>
    <mergeCell ref="K15:K17"/>
    <mergeCell ref="L15:L17"/>
    <mergeCell ref="M15:M17"/>
    <mergeCell ref="N15:N17"/>
    <mergeCell ref="R18:R20"/>
    <mergeCell ref="M18:M20"/>
    <mergeCell ref="K18:K20"/>
    <mergeCell ref="L18:L20"/>
    <mergeCell ref="K11:K12"/>
    <mergeCell ref="Q11:Q12"/>
    <mergeCell ref="A14:R14"/>
    <mergeCell ref="F10:F12"/>
    <mergeCell ref="A10:A12"/>
    <mergeCell ref="G10:I10"/>
    <mergeCell ref="A15:A17"/>
    <mergeCell ref="B15:B17"/>
    <mergeCell ref="C15:C17"/>
    <mergeCell ref="D15:D17"/>
    <mergeCell ref="E15:E17"/>
    <mergeCell ref="F15:F17"/>
    <mergeCell ref="A22:Q22"/>
    <mergeCell ref="J18:J20"/>
    <mergeCell ref="E18:E20"/>
    <mergeCell ref="B18:B20"/>
    <mergeCell ref="C18:C20"/>
    <mergeCell ref="D18:D20"/>
    <mergeCell ref="B28:R29"/>
    <mergeCell ref="A24:B24"/>
    <mergeCell ref="A23:R23"/>
    <mergeCell ref="L24:R24"/>
    <mergeCell ref="A25:R25"/>
    <mergeCell ref="A26:M26"/>
    <mergeCell ref="A27:R27"/>
    <mergeCell ref="H24:K24"/>
    <mergeCell ref="B2:R2"/>
    <mergeCell ref="B5:R5"/>
    <mergeCell ref="J10:N10"/>
    <mergeCell ref="O10:R10"/>
    <mergeCell ref="G11:G12"/>
    <mergeCell ref="H11:H12"/>
    <mergeCell ref="I11:I12"/>
    <mergeCell ref="R11:R12"/>
    <mergeCell ref="B10:B12"/>
    <mergeCell ref="C10:C12"/>
    <mergeCell ref="D10:D12"/>
    <mergeCell ref="E10:E12"/>
    <mergeCell ref="J11:J12"/>
    <mergeCell ref="F18:F20"/>
    <mergeCell ref="N18:N20"/>
    <mergeCell ref="O18:O20"/>
    <mergeCell ref="P18:P20"/>
    <mergeCell ref="Q18:Q20"/>
  </mergeCells>
  <pageMargins left="0.23622047244094491" right="0.23622047244094491" top="0.62992125984251968" bottom="0.31496062992125984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</vt:lpstr>
      <vt:lpstr>'таблица '!Заголовки_для_печати</vt:lpstr>
      <vt:lpstr>'таблица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Пасько Анатолий Николаевич</dc:creator>
  <cp:lastModifiedBy>Яна Васильевна Шашкова</cp:lastModifiedBy>
  <cp:lastPrinted>2026-06-04T11:20:42Z</cp:lastPrinted>
  <dcterms:created xsi:type="dcterms:W3CDTF">2017-02-06T15:41:30Z</dcterms:created>
  <dcterms:modified xsi:type="dcterms:W3CDTF">2026-06-04T11:20:46Z</dcterms:modified>
</cp:coreProperties>
</file>