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IMIR\Desktop\АНФИСА\"/>
    </mc:Choice>
  </mc:AlternateContent>
  <xr:revisionPtr revIDLastSave="0" documentId="13_ncr:1_{91994156-B9AC-4E55-8353-57C54B1A06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</sheets>
  <definedNames>
    <definedName name="_xlnm.Print_Area" localSheetId="0">'Расчет цены'!$A$1:$P$27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" i="2" l="1"/>
  <c r="N6" i="2" s="1"/>
  <c r="O6" i="2" s="1"/>
  <c r="P6" i="2" s="1"/>
  <c r="M7" i="2"/>
  <c r="N7" i="2" s="1"/>
  <c r="O7" i="2" s="1"/>
  <c r="P7" i="2" s="1"/>
  <c r="M8" i="2"/>
  <c r="N8" i="2" s="1"/>
  <c r="O8" i="2" s="1"/>
  <c r="P8" i="2" s="1"/>
  <c r="M9" i="2"/>
  <c r="N9" i="2" s="1"/>
  <c r="O9" i="2" s="1"/>
  <c r="P9" i="2" s="1"/>
  <c r="M10" i="2"/>
  <c r="N10" i="2" s="1"/>
  <c r="O10" i="2" s="1"/>
  <c r="P10" i="2" s="1"/>
  <c r="M11" i="2"/>
  <c r="N11" i="2" s="1"/>
  <c r="O11" i="2" s="1"/>
  <c r="P11" i="2" s="1"/>
  <c r="J6" i="2"/>
  <c r="K6" i="2" s="1"/>
  <c r="L6" i="2" s="1"/>
  <c r="J7" i="2"/>
  <c r="K7" i="2" s="1"/>
  <c r="L7" i="2" s="1"/>
  <c r="J8" i="2"/>
  <c r="K8" i="2" s="1"/>
  <c r="L8" i="2" s="1"/>
  <c r="J9" i="2"/>
  <c r="K9" i="2" s="1"/>
  <c r="L9" i="2" s="1"/>
  <c r="J10" i="2"/>
  <c r="K10" i="2" s="1"/>
  <c r="L10" i="2" s="1"/>
  <c r="J11" i="2"/>
  <c r="K11" i="2" s="1"/>
  <c r="L11" i="2" s="1"/>
  <c r="M5" i="2"/>
  <c r="N5" i="2" s="1"/>
  <c r="O5" i="2" s="1"/>
  <c r="P5" i="2" s="1"/>
  <c r="J5" i="2"/>
  <c r="K5" i="2" s="1"/>
  <c r="L5" i="2" s="1"/>
  <c r="P12" i="2" l="1"/>
</calcChain>
</file>

<file path=xl/sharedStrings.xml><?xml version="1.0" encoding="utf-8"?>
<sst xmlns="http://schemas.openxmlformats.org/spreadsheetml/2006/main" count="49" uniqueCount="42">
  <si>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</si>
  <si>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</si>
  <si>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</si>
  <si>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</si>
  <si>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</si>
  <si>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</si>
  <si>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</si>
  <si>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</si>
  <si>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</si>
  <si>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Цена за единицу изм. (руб.)</t>
  </si>
  <si>
    <t>Цена за единицу изм. с округлением (вниз) до сотых долей после запятой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</si>
  <si>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</si>
  <si>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</si>
  <si>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</si>
  <si>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</si>
  <si>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Порядок применения официального курса иностранной валюты к рублю Российской Федерации не устанавливается, поскольку для формирования цены контракта и расчетов с Поставщиком (Подрядчиком/Исполнителем) Заказчиком используется валюта Российской Федерации.</t>
  </si>
  <si>
    <t>Определяем НМЦК в соответствии с приказом Министерства экономического развития РФ от 02 октября 2013 года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</t>
  </si>
  <si>
    <t>Постановление Правительства РФ от 02.12.2017 N 1465 (ред. от 12.08.2023) "О государственном регулировании цен на продукцию, поставляемую по государственному оборонному заказу, а также о внесении изменений и признании утратившими силу некоторых актов Правительства Российской Федерации" (вместе с "Положением о государственном регулировании цен на продукцию, поставляемую по государственному оборонному заказу")</t>
  </si>
  <si>
    <t>Заказчик подтверждает, что: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</si>
  <si>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</si>
  <si>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</si>
  <si>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Инициатор закупки: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</si>
  <si>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</si>
  <si>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Приложение № 1 к извещению о проведении открытого электронного аукциона</t>
  </si>
  <si>
    <t>Общий анализ крови</t>
  </si>
  <si>
    <t>шт.</t>
  </si>
  <si>
    <t xml:space="preserve">Начальник ветеринарной службы - главный государственный </t>
  </si>
  <si>
    <t>ветеринарный испектор УФСИН России по Республике Крым и г. Севастополю</t>
  </si>
  <si>
    <t xml:space="preserve">старший лейтенант внутренней службы </t>
  </si>
  <si>
    <t>Гулак А.В.</t>
  </si>
  <si>
    <t>Контактный телефон__8 (3652) 77-30-44</t>
  </si>
  <si>
    <t>Общий анализ мочи</t>
  </si>
  <si>
    <t>УЗИ мочеполовой системы</t>
  </si>
  <si>
    <t>УЗИ органов брюшной полости</t>
  </si>
  <si>
    <t>Микоплазмоз собак ПЦР</t>
  </si>
  <si>
    <t>Хламидиоз собак ПЦР</t>
  </si>
  <si>
    <t>Рентгенологическое иследование тазобедренного сустава</t>
  </si>
  <si>
    <t>В соответствии с частью 2 статьи 72 Бюджетного кодекса РФ государственные контракты заключаются и оплачиваются в пределах лимитов бюджетных обязательств. Принято решение установить НМЦК на основании минимального коммерческого предложения 98 200 (девяносто восемь тысяч двести) рублей 00 копеек. (Письмо Министерства экономического развития РФ от 18.12.2015 № Д28и-3771 «О разъяснении рекомендаций по формированию НМЦК», письмо Министерства финансов РФ от 08.09.2017 № 24-01-09/58179).</t>
  </si>
  <si>
    <t xml:space="preserve">Поставщик №1  входящий № 168 от 30.07.2026 </t>
  </si>
  <si>
    <t xml:space="preserve">Поставщик №2 входящий № 169 от 30.07.2026 </t>
  </si>
  <si>
    <t xml:space="preserve">Поставщик №3 входящий № 170 от 30.07.2026 </t>
  </si>
  <si>
    <t>Начальная максимальная цена контракта составляет 99 081 рублей 98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</si>
</sst>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3" fillId="0" borderId="0" xfId="0" applyFont="1"/>
    <xf numFmtId="0" fontId="14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 applyProtection="1">
      <alignment horizontal="left"/>
      <protection locked="0"/>
    </xf>
    <xf numFmtId="0" fontId="9" fillId="0" borderId="0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3" fillId="0" borderId="0" xfId="0" applyFont="1" applyAlignment="1">
      <alignment horizontal="justify" vertical="distributed" wrapText="1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13" fillId="0" borderId="0" xfId="0" applyFont="1" applyAlignment="1">
      <alignment horizontal="left" vertical="distributed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1195" name="Picture 1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63200" y="20859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1196" name="Picture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258300" y="20574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1197" name="Picture 5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15700" y="2733675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1198" name="Picture 6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563350" y="25336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5"/>
  <sheetViews>
    <sheetView tabSelected="1" topLeftCell="A7" zoomScaleNormal="100" zoomScaleSheetLayoutView="70" workbookViewId="0">
      <selection activeCell="B15" sqref="B15:P15"/>
    </sheetView>
  </sheetViews>
  <sheetFormatPr defaultRowHeight="12.75" x14ac:dyDescent="0.2"/>
  <cols>
    <col min="1" max="1" width="3.140625" style="1" customWidth="1"/>
    <col min="2" max="2" width="28.140625" style="1" customWidth="1"/>
    <col min="3" max="3" width="5.85546875" style="1" customWidth="1"/>
    <col min="4" max="4" width="7.5703125" style="1" customWidth="1"/>
    <col min="5" max="7" width="11.7109375" style="1" customWidth="1"/>
    <col min="8" max="8" width="9.85546875" style="1" hidden="1" customWidth="1"/>
    <col min="9" max="9" width="3.5703125" style="1" hidden="1" customWidth="1"/>
    <col min="10" max="10" width="15.5703125" style="1" customWidth="1"/>
    <col min="11" max="11" width="16.5703125" style="1" customWidth="1"/>
    <col min="12" max="12" width="14.28515625" style="1" customWidth="1"/>
    <col min="13" max="13" width="22.7109375" style="1" customWidth="1"/>
    <col min="14" max="14" width="14.42578125" style="1" customWidth="1"/>
    <col min="15" max="15" width="13.5703125" style="1" customWidth="1"/>
    <col min="16" max="16" width="14" style="1" customWidth="1"/>
    <col min="17" max="16384" width="9.140625" style="1"/>
  </cols>
  <sheetData>
    <row r="1" spans="1:16" ht="18.75" x14ac:dyDescent="0.3">
      <c r="J1" s="38" t="s">
        <v>23</v>
      </c>
      <c r="K1" s="38"/>
      <c r="L1" s="38"/>
      <c r="M1" s="38"/>
      <c r="N1" s="38"/>
      <c r="O1" s="38"/>
      <c r="P1" s="38"/>
    </row>
    <row r="2" spans="1:16" ht="65.25" customHeight="1" x14ac:dyDescent="0.2">
      <c r="A2" s="36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39" customHeight="1" x14ac:dyDescent="0.2">
      <c r="A3" s="37" t="s">
        <v>0</v>
      </c>
      <c r="B3" s="37" t="s">
        <v>2</v>
      </c>
      <c r="C3" s="44" t="s">
        <v>1</v>
      </c>
      <c r="D3" s="44" t="s">
        <v>3</v>
      </c>
      <c r="E3" s="49" t="s">
        <v>4</v>
      </c>
      <c r="F3" s="53"/>
      <c r="G3" s="50"/>
      <c r="H3" s="49" t="s">
        <v>8</v>
      </c>
      <c r="I3" s="50"/>
      <c r="J3" s="52" t="s">
        <v>12</v>
      </c>
      <c r="K3" s="52"/>
      <c r="L3" s="52"/>
      <c r="M3" s="55" t="s">
        <v>14</v>
      </c>
      <c r="N3" s="55"/>
      <c r="O3" s="55"/>
      <c r="P3" s="55"/>
    </row>
    <row r="4" spans="1:16" ht="147" customHeight="1" x14ac:dyDescent="0.2">
      <c r="A4" s="37"/>
      <c r="B4" s="44"/>
      <c r="C4" s="45"/>
      <c r="D4" s="51"/>
      <c r="E4" s="18" t="s">
        <v>38</v>
      </c>
      <c r="F4" s="18" t="s">
        <v>39</v>
      </c>
      <c r="G4" s="18" t="s">
        <v>40</v>
      </c>
      <c r="H4" s="46" t="s">
        <v>8</v>
      </c>
      <c r="I4" s="47"/>
      <c r="J4" s="2" t="s">
        <v>7</v>
      </c>
      <c r="K4" s="2" t="s">
        <v>5</v>
      </c>
      <c r="L4" s="3" t="s">
        <v>6</v>
      </c>
      <c r="M4" s="5" t="s">
        <v>11</v>
      </c>
      <c r="N4" s="4" t="s">
        <v>9</v>
      </c>
      <c r="O4" s="4" t="s">
        <v>10</v>
      </c>
      <c r="P4" s="4" t="s">
        <v>13</v>
      </c>
    </row>
    <row r="5" spans="1:16" ht="30.75" customHeight="1" x14ac:dyDescent="0.2">
      <c r="A5" s="14">
        <v>1</v>
      </c>
      <c r="B5" s="19" t="s">
        <v>24</v>
      </c>
      <c r="C5" s="16" t="s">
        <v>25</v>
      </c>
      <c r="D5" s="17">
        <v>30</v>
      </c>
      <c r="E5" s="15">
        <v>1400</v>
      </c>
      <c r="F5" s="15">
        <v>1351</v>
      </c>
      <c r="G5" s="15">
        <v>1350</v>
      </c>
      <c r="H5" s="40">
        <v>0</v>
      </c>
      <c r="I5" s="41"/>
      <c r="J5" s="11">
        <f>AVERAGE(E5:G5)</f>
        <v>1367</v>
      </c>
      <c r="K5" s="10">
        <f>SQRT(((SUM((POWER(G5-J5,2)),(POWER(F5-J5,2)),(POWER(E5-J5,2)))))/2)</f>
        <v>28.583211855912904</v>
      </c>
      <c r="L5" s="10">
        <f>K5/J5*100</f>
        <v>2.0909445395693416</v>
      </c>
      <c r="M5" s="12">
        <f>((D5/3)*(SUM(E5:G5)))</f>
        <v>41010</v>
      </c>
      <c r="N5" s="13">
        <f>M5/D5</f>
        <v>1367</v>
      </c>
      <c r="O5" s="12">
        <f>ROUNDDOWN(N5,2)</f>
        <v>1367</v>
      </c>
      <c r="P5" s="12">
        <f>O5*D5</f>
        <v>41010</v>
      </c>
    </row>
    <row r="6" spans="1:16" ht="30.75" customHeight="1" x14ac:dyDescent="0.2">
      <c r="A6" s="24">
        <v>2</v>
      </c>
      <c r="B6" s="19" t="s">
        <v>31</v>
      </c>
      <c r="C6" s="27" t="s">
        <v>25</v>
      </c>
      <c r="D6" s="17">
        <v>30</v>
      </c>
      <c r="E6" s="15">
        <v>900</v>
      </c>
      <c r="F6" s="15">
        <v>924</v>
      </c>
      <c r="G6" s="15">
        <v>900</v>
      </c>
      <c r="H6" s="40">
        <v>0</v>
      </c>
      <c r="I6" s="41"/>
      <c r="J6" s="11">
        <f t="shared" ref="J6:J11" si="0">AVERAGE(E6:G6)</f>
        <v>908</v>
      </c>
      <c r="K6" s="10">
        <f t="shared" ref="K6:K11" si="1">SQRT(((SUM((POWER(G6-J6,2)),(POWER(F6-J6,2)),(POWER(E6-J6,2)))))/2)</f>
        <v>13.856406460551018</v>
      </c>
      <c r="L6" s="10">
        <f t="shared" ref="L6:L11" si="2">K6/J6*100</f>
        <v>1.5260359538051782</v>
      </c>
      <c r="M6" s="12">
        <f t="shared" ref="M6:M11" si="3">((D6/3)*(SUM(E6:G6)))</f>
        <v>27240</v>
      </c>
      <c r="N6" s="13">
        <f t="shared" ref="N6:N11" si="4">M6/D6</f>
        <v>908</v>
      </c>
      <c r="O6" s="12">
        <f t="shared" ref="O6:O11" si="5">ROUNDDOWN(N6,2)</f>
        <v>908</v>
      </c>
      <c r="P6" s="12">
        <f t="shared" ref="P6:P11" si="6">O6*D6</f>
        <v>27240</v>
      </c>
    </row>
    <row r="7" spans="1:16" ht="30.75" customHeight="1" x14ac:dyDescent="0.2">
      <c r="A7" s="24">
        <v>3</v>
      </c>
      <c r="B7" s="19" t="s">
        <v>32</v>
      </c>
      <c r="C7" s="27" t="s">
        <v>25</v>
      </c>
      <c r="D7" s="17">
        <v>2</v>
      </c>
      <c r="E7" s="15">
        <v>1650</v>
      </c>
      <c r="F7" s="15">
        <v>1668</v>
      </c>
      <c r="G7" s="15">
        <v>1650</v>
      </c>
      <c r="H7" s="40">
        <v>0</v>
      </c>
      <c r="I7" s="41"/>
      <c r="J7" s="11">
        <f t="shared" si="0"/>
        <v>1656</v>
      </c>
      <c r="K7" s="10">
        <f t="shared" si="1"/>
        <v>10.392304845413264</v>
      </c>
      <c r="L7" s="10">
        <f t="shared" si="2"/>
        <v>0.62755464042350628</v>
      </c>
      <c r="M7" s="12">
        <f t="shared" si="3"/>
        <v>3312</v>
      </c>
      <c r="N7" s="13">
        <f t="shared" si="4"/>
        <v>1656</v>
      </c>
      <c r="O7" s="12">
        <f t="shared" si="5"/>
        <v>1656</v>
      </c>
      <c r="P7" s="12">
        <f t="shared" si="6"/>
        <v>3312</v>
      </c>
    </row>
    <row r="8" spans="1:16" ht="30.75" customHeight="1" x14ac:dyDescent="0.2">
      <c r="A8" s="24">
        <v>4</v>
      </c>
      <c r="B8" s="19" t="s">
        <v>33</v>
      </c>
      <c r="C8" s="27" t="s">
        <v>25</v>
      </c>
      <c r="D8" s="17">
        <v>2</v>
      </c>
      <c r="E8" s="15">
        <v>2000</v>
      </c>
      <c r="F8" s="15">
        <v>1700</v>
      </c>
      <c r="G8" s="15">
        <v>1900</v>
      </c>
      <c r="H8" s="40">
        <v>0</v>
      </c>
      <c r="I8" s="41"/>
      <c r="J8" s="11">
        <f t="shared" si="0"/>
        <v>1866.6666666666667</v>
      </c>
      <c r="K8" s="10">
        <f t="shared" si="1"/>
        <v>152.75252316519467</v>
      </c>
      <c r="L8" s="10">
        <f t="shared" si="2"/>
        <v>8.1831708838497157</v>
      </c>
      <c r="M8" s="12">
        <f t="shared" si="3"/>
        <v>3733.333333333333</v>
      </c>
      <c r="N8" s="13">
        <f t="shared" si="4"/>
        <v>1866.6666666666665</v>
      </c>
      <c r="O8" s="12">
        <f t="shared" si="5"/>
        <v>1866.66</v>
      </c>
      <c r="P8" s="12">
        <f t="shared" si="6"/>
        <v>3733.32</v>
      </c>
    </row>
    <row r="9" spans="1:16" ht="30.75" customHeight="1" x14ac:dyDescent="0.2">
      <c r="A9" s="24">
        <v>5</v>
      </c>
      <c r="B9" s="19" t="s">
        <v>34</v>
      </c>
      <c r="C9" s="27" t="s">
        <v>25</v>
      </c>
      <c r="D9" s="17">
        <v>4</v>
      </c>
      <c r="E9" s="15">
        <v>2000</v>
      </c>
      <c r="F9" s="15">
        <v>1990</v>
      </c>
      <c r="G9" s="15">
        <v>1950</v>
      </c>
      <c r="H9" s="40">
        <v>0</v>
      </c>
      <c r="I9" s="41"/>
      <c r="J9" s="11">
        <f t="shared" si="0"/>
        <v>1980</v>
      </c>
      <c r="K9" s="10">
        <f t="shared" si="1"/>
        <v>26.457513110645905</v>
      </c>
      <c r="L9" s="10">
        <f t="shared" si="2"/>
        <v>1.3362380358912074</v>
      </c>
      <c r="M9" s="12">
        <f t="shared" si="3"/>
        <v>7920</v>
      </c>
      <c r="N9" s="13">
        <f t="shared" si="4"/>
        <v>1980</v>
      </c>
      <c r="O9" s="12">
        <f t="shared" si="5"/>
        <v>1980</v>
      </c>
      <c r="P9" s="12">
        <f t="shared" si="6"/>
        <v>7920</v>
      </c>
    </row>
    <row r="10" spans="1:16" ht="30.75" customHeight="1" x14ac:dyDescent="0.2">
      <c r="A10" s="24">
        <v>6</v>
      </c>
      <c r="B10" s="19" t="s">
        <v>35</v>
      </c>
      <c r="C10" s="27" t="s">
        <v>25</v>
      </c>
      <c r="D10" s="17">
        <v>4</v>
      </c>
      <c r="E10" s="15">
        <v>1230</v>
      </c>
      <c r="F10" s="15">
        <v>1270</v>
      </c>
      <c r="G10" s="15">
        <v>1250</v>
      </c>
      <c r="H10" s="40">
        <v>0</v>
      </c>
      <c r="I10" s="41"/>
      <c r="J10" s="11">
        <f t="shared" si="0"/>
        <v>1250</v>
      </c>
      <c r="K10" s="10">
        <f t="shared" si="1"/>
        <v>20</v>
      </c>
      <c r="L10" s="10">
        <f t="shared" si="2"/>
        <v>1.6</v>
      </c>
      <c r="M10" s="12">
        <f t="shared" si="3"/>
        <v>5000</v>
      </c>
      <c r="N10" s="13">
        <f t="shared" si="4"/>
        <v>1250</v>
      </c>
      <c r="O10" s="12">
        <f t="shared" si="5"/>
        <v>1250</v>
      </c>
      <c r="P10" s="12">
        <f t="shared" si="6"/>
        <v>5000</v>
      </c>
    </row>
    <row r="11" spans="1:16" ht="48.75" customHeight="1" x14ac:dyDescent="0.2">
      <c r="A11" s="32">
        <v>7</v>
      </c>
      <c r="B11" s="19" t="s">
        <v>36</v>
      </c>
      <c r="C11" s="28" t="s">
        <v>25</v>
      </c>
      <c r="D11" s="28">
        <v>2</v>
      </c>
      <c r="E11" s="28">
        <v>5400</v>
      </c>
      <c r="F11" s="28">
        <v>5500</v>
      </c>
      <c r="G11" s="28">
        <v>5400</v>
      </c>
      <c r="H11" s="40">
        <v>0</v>
      </c>
      <c r="I11" s="41"/>
      <c r="J11" s="29">
        <f t="shared" si="0"/>
        <v>5433.333333333333</v>
      </c>
      <c r="K11" s="10">
        <f t="shared" si="1"/>
        <v>57.735026918962582</v>
      </c>
      <c r="L11" s="10">
        <f t="shared" si="2"/>
        <v>1.0626078574042193</v>
      </c>
      <c r="M11" s="30">
        <f t="shared" si="3"/>
        <v>10866.666666666666</v>
      </c>
      <c r="N11" s="31">
        <f t="shared" si="4"/>
        <v>5433.333333333333</v>
      </c>
      <c r="O11" s="30">
        <f t="shared" si="5"/>
        <v>5433.33</v>
      </c>
      <c r="P11" s="30">
        <f t="shared" si="6"/>
        <v>10866.66</v>
      </c>
    </row>
    <row r="12" spans="1:16" ht="26.25" customHeight="1" x14ac:dyDescent="0.2">
      <c r="A12" s="35" t="s">
        <v>41</v>
      </c>
      <c r="B12" s="35"/>
      <c r="C12" s="35"/>
      <c r="D12" s="35"/>
      <c r="E12" s="35"/>
      <c r="F12" s="35"/>
      <c r="G12" s="35"/>
      <c r="H12" s="35"/>
      <c r="I12" s="35"/>
      <c r="J12" s="34"/>
      <c r="K12" s="26"/>
      <c r="L12" s="26"/>
      <c r="M12" s="26"/>
      <c r="N12" s="26"/>
      <c r="O12" s="26"/>
      <c r="P12" s="33">
        <f>SUM(P5:P11)</f>
        <v>99081.98000000001</v>
      </c>
    </row>
    <row r="13" spans="1:16" ht="9.75" customHeight="1" x14ac:dyDescent="0.2"/>
    <row r="14" spans="1:16" ht="35.25" customHeight="1" x14ac:dyDescent="0.2">
      <c r="A14" s="48" t="s">
        <v>15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</row>
    <row r="15" spans="1:16" ht="70.5" customHeight="1" x14ac:dyDescent="0.2">
      <c r="B15" s="56" t="s">
        <v>37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</row>
    <row r="16" spans="1:16" ht="63.75" customHeight="1" x14ac:dyDescent="0.2">
      <c r="A16" s="54" t="s">
        <v>22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 ht="40.5" customHeight="1" x14ac:dyDescent="0.2">
      <c r="A17" s="54" t="s">
        <v>17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 ht="18" customHeight="1" x14ac:dyDescent="0.25">
      <c r="A18" s="39" t="s">
        <v>18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8"/>
      <c r="O18" s="8"/>
      <c r="P18" s="8"/>
    </row>
    <row r="19" spans="1:16" ht="36" customHeight="1" x14ac:dyDescent="0.2">
      <c r="A19" s="43" t="s">
        <v>19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1:16" ht="31.5" customHeight="1" x14ac:dyDescent="0.2">
      <c r="A20" s="43" t="s">
        <v>20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28.5" customHeight="1" x14ac:dyDescent="0.25">
      <c r="A21" s="42" t="s">
        <v>21</v>
      </c>
      <c r="B21" s="42"/>
      <c r="C21" s="42"/>
      <c r="D21" s="42"/>
      <c r="E21" s="42"/>
      <c r="F21" s="21"/>
      <c r="G21" s="21"/>
      <c r="H21" s="21"/>
      <c r="I21" s="21"/>
      <c r="J21" s="21"/>
      <c r="K21" s="21"/>
      <c r="L21" s="21"/>
      <c r="M21" s="21"/>
      <c r="N21" s="22"/>
      <c r="O21" s="22"/>
      <c r="P21" s="22"/>
    </row>
    <row r="22" spans="1:16" ht="17.25" customHeight="1" x14ac:dyDescent="0.25">
      <c r="A22" s="23"/>
      <c r="B22" s="23" t="s">
        <v>26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2"/>
      <c r="O22" s="22"/>
      <c r="P22" s="22"/>
    </row>
    <row r="23" spans="1:16" ht="24" customHeight="1" x14ac:dyDescent="0.25">
      <c r="A23" s="23"/>
      <c r="B23" s="23" t="s">
        <v>27</v>
      </c>
      <c r="C23" s="21"/>
      <c r="D23" s="21"/>
      <c r="E23" s="21"/>
      <c r="F23" s="21"/>
      <c r="G23" s="21"/>
      <c r="H23" s="21"/>
      <c r="I23" s="21"/>
      <c r="J23" s="21"/>
      <c r="K23" s="23"/>
      <c r="L23" s="21"/>
      <c r="M23" s="21"/>
      <c r="N23" s="8"/>
      <c r="O23" s="8"/>
      <c r="P23" s="8"/>
    </row>
    <row r="24" spans="1:16" ht="24" customHeight="1" x14ac:dyDescent="0.25">
      <c r="A24" s="23"/>
      <c r="B24" s="23" t="s">
        <v>28</v>
      </c>
      <c r="C24" s="21"/>
      <c r="D24" s="21"/>
      <c r="E24" s="21"/>
      <c r="F24" s="21"/>
      <c r="G24" s="21"/>
      <c r="H24" s="21"/>
      <c r="I24" s="21"/>
      <c r="J24" s="21"/>
      <c r="K24" s="23" t="s">
        <v>29</v>
      </c>
      <c r="L24" s="21"/>
      <c r="M24" s="21"/>
      <c r="N24" s="8"/>
      <c r="O24" s="8"/>
      <c r="P24" s="8"/>
    </row>
    <row r="25" spans="1:16" ht="22.5" customHeight="1" x14ac:dyDescent="0.25">
      <c r="A25" s="23"/>
      <c r="B25" s="23" t="s">
        <v>30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  <c r="O25" s="22"/>
      <c r="P25" s="22"/>
    </row>
    <row r="26" spans="1:16" ht="15.75" customHeight="1" x14ac:dyDescent="0.3">
      <c r="A26" s="23"/>
      <c r="B26" s="25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0"/>
    </row>
    <row r="27" spans="1:16" ht="16.5" customHeight="1" x14ac:dyDescent="0.2">
      <c r="H27" s="9"/>
    </row>
    <row r="28" spans="1:16" ht="90.75" customHeight="1" x14ac:dyDescent="0.2"/>
    <row r="29" spans="1:16" ht="69" customHeight="1" x14ac:dyDescent="0.2"/>
    <row r="30" spans="1:16" ht="71.25" customHeight="1" x14ac:dyDescent="0.2"/>
    <row r="31" spans="1:16" ht="63.75" customHeight="1" x14ac:dyDescent="0.2"/>
    <row r="32" spans="1:16" ht="66" customHeight="1" x14ac:dyDescent="0.2"/>
    <row r="33" spans="1:21" ht="74.25" customHeight="1" x14ac:dyDescent="0.2"/>
    <row r="34" spans="1:21" ht="66" customHeight="1" x14ac:dyDescent="0.2"/>
    <row r="35" spans="1:21" ht="69.75" customHeight="1" x14ac:dyDescent="0.2"/>
    <row r="36" spans="1:21" ht="49.5" customHeight="1" x14ac:dyDescent="0.2"/>
    <row r="37" spans="1:21" ht="64.5" customHeight="1" x14ac:dyDescent="0.2"/>
    <row r="38" spans="1:21" ht="73.5" customHeight="1" x14ac:dyDescent="0.2"/>
    <row r="39" spans="1:21" ht="129" customHeight="1" x14ac:dyDescent="0.2"/>
    <row r="40" spans="1:21" ht="81" customHeight="1" x14ac:dyDescent="0.2"/>
    <row r="41" spans="1:21" ht="63.75" customHeight="1" x14ac:dyDescent="0.2"/>
    <row r="42" spans="1:21" ht="63" customHeight="1" x14ac:dyDescent="0.2"/>
    <row r="43" spans="1:21" ht="67.5" customHeight="1" x14ac:dyDescent="0.2">
      <c r="Q43" s="6"/>
      <c r="R43" s="6"/>
      <c r="T43" s="6"/>
    </row>
    <row r="44" spans="1:21" ht="72" customHeight="1" x14ac:dyDescent="0.2">
      <c r="S44" s="6"/>
    </row>
    <row r="45" spans="1:21" ht="68.25" customHeight="1" x14ac:dyDescent="0.2">
      <c r="U45" s="6"/>
    </row>
    <row r="46" spans="1:21" ht="75.75" customHeight="1" x14ac:dyDescent="0.2"/>
    <row r="47" spans="1:21" s="6" customFormat="1" ht="22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7"/>
      <c r="R47" s="7"/>
      <c r="S47" s="1"/>
      <c r="T47" s="7"/>
      <c r="U47" s="1"/>
    </row>
    <row r="48" spans="1:21" ht="56.25" customHeight="1" x14ac:dyDescent="0.2">
      <c r="Q48" s="7"/>
      <c r="R48" s="7"/>
      <c r="S48" s="7"/>
      <c r="T48" s="7"/>
    </row>
    <row r="49" spans="1:21" ht="74.25" customHeight="1" x14ac:dyDescent="0.2">
      <c r="Q49" s="7"/>
      <c r="R49" s="7"/>
      <c r="S49" s="7"/>
      <c r="T49" s="7"/>
      <c r="U49" s="7"/>
    </row>
    <row r="50" spans="1:21" ht="19.5" customHeight="1" x14ac:dyDescent="0.2">
      <c r="S50" s="7"/>
      <c r="U50" s="7"/>
    </row>
    <row r="51" spans="1:21" s="7" customFormat="1" ht="16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S51" s="1"/>
    </row>
    <row r="52" spans="1:21" s="7" customFormat="1" ht="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T52" s="1"/>
      <c r="U52" s="1"/>
    </row>
    <row r="53" spans="1:21" s="7" customFormat="1" ht="18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1" ht="19.5" customHeight="1" x14ac:dyDescent="0.2"/>
    <row r="55" spans="1:21" s="7" customFormat="1" ht="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</sheetData>
  <mergeCells count="26">
    <mergeCell ref="A21:E21"/>
    <mergeCell ref="A19:P19"/>
    <mergeCell ref="A20:P20"/>
    <mergeCell ref="B3:B4"/>
    <mergeCell ref="C3:C4"/>
    <mergeCell ref="H4:I4"/>
    <mergeCell ref="A14:P14"/>
    <mergeCell ref="H3:I3"/>
    <mergeCell ref="D3:D4"/>
    <mergeCell ref="J3:L3"/>
    <mergeCell ref="E3:G3"/>
    <mergeCell ref="A17:P17"/>
    <mergeCell ref="M3:P3"/>
    <mergeCell ref="H5:I5"/>
    <mergeCell ref="A16:P16"/>
    <mergeCell ref="H6:I6"/>
    <mergeCell ref="A2:P2"/>
    <mergeCell ref="A3:A4"/>
    <mergeCell ref="J1:P1"/>
    <mergeCell ref="A18:M18"/>
    <mergeCell ref="H7:I7"/>
    <mergeCell ref="H8:I8"/>
    <mergeCell ref="H9:I9"/>
    <mergeCell ref="H10:I10"/>
    <mergeCell ref="H11:I11"/>
    <mergeCell ref="B15:P1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VLADIMIR</cp:lastModifiedBy>
  <cp:lastPrinted>2025-10-01T06:57:15Z</cp:lastPrinted>
  <dcterms:created xsi:type="dcterms:W3CDTF">2014-01-15T18:15:09Z</dcterms:created>
  <dcterms:modified xsi:type="dcterms:W3CDTF">2026-08-14T14:11:51Z</dcterms:modified>
</cp:coreProperties>
</file>