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обосн" sheetId="8" r:id="rId1"/>
    <sheet name="Лист1" sheetId="9" r:id="rId2"/>
  </sheets>
  <definedNames>
    <definedName name="_xlnm.Print_Area" localSheetId="0">обосн!$A$1:$O$43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6" i="9"/>
  <c r="N4"/>
  <c r="O4"/>
  <c r="K9"/>
  <c r="L18" i="8"/>
  <c r="M18" s="1"/>
  <c r="N18" s="1"/>
  <c r="O18" s="1"/>
  <c r="I18"/>
  <c r="J18"/>
  <c r="K18" l="1"/>
  <c r="O20"/>
</calcChain>
</file>

<file path=xl/sharedStrings.xml><?xml version="1.0" encoding="utf-8"?>
<sst xmlns="http://schemas.openxmlformats.org/spreadsheetml/2006/main" count="33" uniqueCount="33">
  <si>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</si>
  <si>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</si>
  <si>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</si>
  <si>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</si>
  <si>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</si>
  <si>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</si>
  <si>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</si>
  <si>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</si>
  <si>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</si>
  <si>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</si>
  <si>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</si>
  <si>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</si>
  <si>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</si>
  <si>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</si>
  <si>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</si>
  <si>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Метод сопоставимых рыночных цен (анализ рынка)</t>
  </si>
  <si>
    <t>Наименование объекта закупки</t>
  </si>
  <si>
    <t>Цена включает в себя, кроме стоимости Товара, также затраты на хранение, транспортировку, погрузку-разгрузку, страхование, уплату налогов, сборов и других обязательных платежей.</t>
  </si>
  <si>
    <t>Ценовое предложение №1  за ед.</t>
  </si>
  <si>
    <t>Ценовое предложение №2  за ед.</t>
  </si>
  <si>
    <t>Ценовое предложение №3 за ед.</t>
  </si>
  <si>
    <t xml:space="preserve">
</t>
  </si>
  <si>
    <r>
      <t xml:space="preserve">Минимальная арифметическая цена за единицу     </t>
    </r>
    <r>
      <rPr>
        <b/>
        <i/>
        <sz val="12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</si>
  <si>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</si>
  <si>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2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2"/>
        <color indexed="8"/>
        <rFont val="Times New Roman"/>
        <family val="1"/>
        <charset val="204"/>
      </rPr>
      <t>ц</t>
    </r>
    <r>
      <rPr>
        <i/>
        <vertAlign val="subscript"/>
        <sz val="12"/>
        <color indexed="8"/>
        <rFont val="Times New Roman"/>
        <family val="1"/>
        <charset val="204"/>
      </rPr>
      <t>i</t>
    </r>
    <r>
      <rPr>
        <sz val="12"/>
        <color indexed="8"/>
        <rFont val="Times New Roman"/>
        <family val="1"/>
        <charset val="204"/>
      </rPr>
      <t>- цена единицы)</t>
    </r>
  </si>
  <si>
    <t xml:space="preserve">                 </t>
  </si>
  <si>
    <t>Составила: Архипова Е.А.__________________ № тел. 8(423)230-55-11</t>
  </si>
  <si>
    <t>Проведение автотехнической экспертизы</t>
  </si>
  <si>
    <t>усл</t>
  </si>
  <si>
    <t>В результате проведенного расчета за Н(М)ЦК принимаем минимальную стоимость объектов закупки и НМЦК составила: 16 466  (шестнадцать тысяч четыреста шестьдесят шесть) рублей 67 коп.</t>
  </si>
  <si>
    <r>
      <t xml:space="preserve">В соответствии с пунктом 2 статьи 72 бюджетного кодекса Российской Федерации, государственные контракты заключаются и оплачиваются в пределах лимитов бюджетных обязательств, 
в соответствии с письмом Министерства экономического развития от 19.10.2015 № Д28и-3133, в связи с доведенными лимитами 11 401 (одиннадцать тысяч четыреста один)  рубль 67 копеек, предлагается установить 
</t>
    </r>
    <r>
      <rPr>
        <b/>
        <sz val="12"/>
        <color indexed="8"/>
        <rFont val="Times New Roman"/>
        <family val="1"/>
        <charset val="204"/>
      </rPr>
      <t xml:space="preserve">Начальную (максимальную) цену контракта в сумме 11 401 (одиннадцать тысяч четыреста один)  рубль 67 копеек   </t>
    </r>
    <r>
      <rPr>
        <sz val="12"/>
        <color indexed="8"/>
        <rFont val="Times New Roman"/>
        <family val="1"/>
        <charset val="204"/>
      </rPr>
      <t xml:space="preserve">  </t>
    </r>
  </si>
  <si>
    <t>Начальник ЖКО ФКУ БМТиВС ГУФСИН России по Приморскому краю</t>
  </si>
  <si>
    <t>Обоснование начальной (максимальной) цены контракта           
на окахание услуги по проведению автотехнической экспертизы автомобильных шин</t>
  </si>
</sst>
</file>

<file path=xl/styles.xml><?xml version="1.0" encoding="utf-8"?>
<styleSheet xmlns="http://schemas.openxmlformats.org/spreadsheetml/2006/main">
  <numFmts count="1">
    <numFmt numFmtId="164" formatCode="0.000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vertAlign val="subscript"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A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 justifyLastLine="1"/>
    </xf>
    <xf numFmtId="2" fontId="13" fillId="5" borderId="1" xfId="0" applyNumberFormat="1" applyFont="1" applyFill="1" applyBorder="1" applyAlignment="1">
      <alignment vertical="center" wrapText="1"/>
    </xf>
    <xf numFmtId="2" fontId="7" fillId="5" borderId="1" xfId="0" applyNumberFormat="1" applyFont="1" applyFill="1" applyBorder="1" applyAlignment="1">
      <alignment vertical="center" wrapText="1"/>
    </xf>
    <xf numFmtId="1" fontId="3" fillId="5" borderId="1" xfId="0" applyNumberFormat="1" applyFont="1" applyFill="1" applyBorder="1" applyAlignment="1">
      <alignment horizontal="distributed" vertical="top" wrapText="1" justifyLastLine="1"/>
    </xf>
    <xf numFmtId="2" fontId="3" fillId="5" borderId="1" xfId="0" applyNumberFormat="1" applyFont="1" applyFill="1" applyBorder="1" applyAlignment="1">
      <alignment horizontal="center" vertical="top" wrapText="1" justifyLastLine="1"/>
    </xf>
    <xf numFmtId="0" fontId="3" fillId="5" borderId="1" xfId="0" applyFont="1" applyFill="1" applyBorder="1" applyAlignment="1">
      <alignment vertical="center" justifyLastLine="1"/>
    </xf>
    <xf numFmtId="10" fontId="3" fillId="5" borderId="1" xfId="0" applyNumberFormat="1" applyFont="1" applyFill="1" applyBorder="1" applyAlignment="1">
      <alignment horizontal="center" vertical="center" justifyLastLine="1"/>
    </xf>
    <xf numFmtId="2" fontId="3" fillId="5" borderId="1" xfId="0" applyNumberFormat="1" applyFont="1" applyFill="1" applyBorder="1" applyAlignment="1">
      <alignment horizontal="center" vertical="center" wrapText="1" justifyLastLine="1"/>
    </xf>
    <xf numFmtId="4" fontId="3" fillId="5" borderId="1" xfId="0" applyNumberFormat="1" applyFont="1" applyFill="1" applyBorder="1" applyAlignment="1">
      <alignment horizontal="center" vertical="center" wrapText="1" justifyLastLine="1"/>
    </xf>
    <xf numFmtId="4" fontId="3" fillId="5" borderId="11" xfId="0" applyNumberFormat="1" applyFont="1" applyFill="1" applyBorder="1" applyAlignment="1">
      <alignment horizontal="center" vertical="top" wrapText="1" justifyLastLine="1"/>
    </xf>
    <xf numFmtId="0" fontId="3" fillId="0" borderId="1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/>
    <xf numFmtId="0" fontId="7" fillId="0" borderId="17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0" xfId="0" applyFont="1" applyBorder="1" applyAlignment="1"/>
    <xf numFmtId="0" fontId="3" fillId="0" borderId="0" xfId="0" applyFont="1" applyFill="1" applyAlignment="1" applyProtection="1">
      <alignment vertical="center"/>
      <protection locked="0"/>
    </xf>
    <xf numFmtId="0" fontId="3" fillId="0" borderId="19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 justifyLastLine="1"/>
    </xf>
    <xf numFmtId="0" fontId="3" fillId="0" borderId="1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4" fontId="3" fillId="5" borderId="11" xfId="0" applyNumberFormat="1" applyFont="1" applyFill="1" applyBorder="1" applyAlignment="1">
      <alignment horizontal="center" vertical="center" wrapText="1" justifyLastLine="1"/>
    </xf>
    <xf numFmtId="0" fontId="15" fillId="0" borderId="0" xfId="0" applyFont="1"/>
    <xf numFmtId="0" fontId="16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2" fontId="4" fillId="2" borderId="7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1"/>
  <sheetViews>
    <sheetView tabSelected="1" topLeftCell="A18" workbookViewId="0">
      <selection activeCell="F33" sqref="F33"/>
    </sheetView>
  </sheetViews>
  <sheetFormatPr defaultRowHeight="12.75"/>
  <cols>
    <col min="1" max="1" width="4.7109375" style="1" customWidth="1"/>
    <col min="2" max="2" width="38.140625" style="1" customWidth="1"/>
    <col min="3" max="3" width="5.85546875" style="1" customWidth="1"/>
    <col min="4" max="4" width="6.85546875" style="1" customWidth="1"/>
    <col min="5" max="5" width="13.2851562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15.75">
      <c r="J2" s="2"/>
      <c r="M2" s="59"/>
      <c r="N2" s="59"/>
      <c r="O2" s="59"/>
    </row>
    <row r="3" spans="1:15" ht="32.25" customHeight="1">
      <c r="A3" s="70" t="s">
        <v>32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15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ht="48" customHeight="1">
      <c r="A5" s="78" t="s">
        <v>13</v>
      </c>
      <c r="B5" s="79"/>
      <c r="C5" s="82" t="s">
        <v>15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4"/>
    </row>
    <row r="6" spans="1:15" ht="32.25" customHeight="1">
      <c r="A6" s="78" t="s">
        <v>14</v>
      </c>
      <c r="B6" s="79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79"/>
    </row>
    <row r="7" spans="1:15" ht="12.75" customHeight="1">
      <c r="A7" s="71" t="s">
        <v>2</v>
      </c>
      <c r="B7" s="71" t="s">
        <v>16</v>
      </c>
      <c r="C7" s="73" t="s">
        <v>3</v>
      </c>
      <c r="D7" s="75" t="s">
        <v>0</v>
      </c>
      <c r="E7" s="77" t="s">
        <v>4</v>
      </c>
      <c r="F7" s="77"/>
      <c r="G7" s="77"/>
      <c r="H7" s="77"/>
      <c r="I7" s="68" t="s">
        <v>5</v>
      </c>
      <c r="J7" s="68"/>
      <c r="K7" s="68"/>
      <c r="L7" s="69" t="s">
        <v>6</v>
      </c>
      <c r="M7" s="69"/>
      <c r="N7" s="69"/>
      <c r="O7" s="69"/>
    </row>
    <row r="8" spans="1:15" ht="219.75" customHeight="1">
      <c r="A8" s="72"/>
      <c r="B8" s="72"/>
      <c r="C8" s="74"/>
      <c r="D8" s="76"/>
      <c r="E8" s="13" t="s">
        <v>18</v>
      </c>
      <c r="F8" s="13" t="s">
        <v>19</v>
      </c>
      <c r="G8" s="13" t="s">
        <v>20</v>
      </c>
      <c r="H8" s="14" t="s">
        <v>7</v>
      </c>
      <c r="I8" s="15" t="s">
        <v>22</v>
      </c>
      <c r="J8" s="16" t="s">
        <v>8</v>
      </c>
      <c r="K8" s="16" t="s">
        <v>23</v>
      </c>
      <c r="L8" s="16" t="s">
        <v>24</v>
      </c>
      <c r="M8" s="14" t="s">
        <v>9</v>
      </c>
      <c r="N8" s="14" t="s">
        <v>10</v>
      </c>
      <c r="O8" s="14" t="s">
        <v>11</v>
      </c>
    </row>
    <row r="9" spans="1:15" s="3" customFormat="1" ht="15.75" hidden="1">
      <c r="A9" s="17">
        <v>1</v>
      </c>
      <c r="B9" s="18"/>
      <c r="C9" s="52"/>
      <c r="D9" s="19"/>
      <c r="E9" s="20"/>
      <c r="F9" s="21"/>
      <c r="G9" s="20"/>
      <c r="H9" s="22"/>
      <c r="I9" s="23"/>
      <c r="J9" s="24"/>
      <c r="K9" s="25"/>
      <c r="L9" s="26"/>
      <c r="M9" s="26"/>
      <c r="N9" s="27"/>
      <c r="O9" s="28"/>
    </row>
    <row r="10" spans="1:15" ht="16.5" hidden="1" thickBot="1">
      <c r="A10" s="29">
        <v>2</v>
      </c>
      <c r="B10" s="30"/>
      <c r="C10" s="52"/>
      <c r="D10" s="29"/>
      <c r="E10" s="31"/>
      <c r="F10" s="31"/>
      <c r="G10" s="31"/>
      <c r="H10" s="22"/>
      <c r="I10" s="32"/>
      <c r="J10" s="33"/>
      <c r="K10" s="34"/>
      <c r="L10" s="35"/>
      <c r="M10" s="35"/>
      <c r="N10" s="36"/>
      <c r="O10" s="28"/>
    </row>
    <row r="11" spans="1:15" ht="16.5" hidden="1" thickBot="1">
      <c r="A11" s="37">
        <v>3</v>
      </c>
      <c r="B11" s="38"/>
      <c r="C11" s="52"/>
      <c r="D11" s="33"/>
      <c r="E11" s="39"/>
      <c r="F11" s="39"/>
      <c r="G11" s="39"/>
      <c r="H11" s="22"/>
      <c r="I11" s="40"/>
      <c r="J11" s="33"/>
      <c r="K11" s="34"/>
      <c r="L11" s="41"/>
      <c r="M11" s="41"/>
      <c r="N11" s="33"/>
      <c r="O11" s="28"/>
    </row>
    <row r="12" spans="1:15" ht="15.75" hidden="1">
      <c r="A12" s="37">
        <v>4</v>
      </c>
      <c r="B12" s="42"/>
      <c r="C12" s="50"/>
      <c r="D12" s="33"/>
      <c r="E12" s="39"/>
      <c r="F12" s="39"/>
      <c r="G12" s="39"/>
      <c r="H12" s="22"/>
      <c r="I12" s="40"/>
      <c r="J12" s="33"/>
      <c r="K12" s="34"/>
      <c r="L12" s="41"/>
      <c r="M12" s="41"/>
      <c r="N12" s="33"/>
      <c r="O12" s="28"/>
    </row>
    <row r="13" spans="1:15" s="6" customFormat="1" ht="36.75" hidden="1" customHeight="1">
      <c r="A13" s="43">
        <v>5</v>
      </c>
      <c r="B13" s="44"/>
      <c r="C13" s="51"/>
      <c r="D13" s="33"/>
      <c r="E13" s="39"/>
      <c r="F13" s="39"/>
      <c r="G13" s="39"/>
      <c r="H13" s="22"/>
      <c r="I13" s="41"/>
      <c r="J13" s="33"/>
      <c r="K13" s="34"/>
      <c r="L13" s="41"/>
      <c r="M13" s="41"/>
      <c r="N13" s="33"/>
      <c r="O13" s="28"/>
    </row>
    <row r="14" spans="1:15" s="7" customFormat="1" ht="21.75" hidden="1" customHeight="1">
      <c r="A14" s="45">
        <v>6</v>
      </c>
      <c r="B14" s="44"/>
      <c r="C14" s="52"/>
      <c r="D14" s="33"/>
      <c r="E14" s="39"/>
      <c r="F14" s="39"/>
      <c r="G14" s="39"/>
      <c r="H14" s="22"/>
      <c r="I14" s="46"/>
      <c r="J14" s="33"/>
      <c r="K14" s="34"/>
      <c r="L14" s="41"/>
      <c r="M14" s="41"/>
      <c r="N14" s="33"/>
      <c r="O14" s="28"/>
    </row>
    <row r="15" spans="1:15" s="6" customFormat="1" ht="21" hidden="1" customHeight="1">
      <c r="A15" s="49">
        <v>7</v>
      </c>
      <c r="B15" s="42"/>
      <c r="C15" s="50"/>
      <c r="D15" s="33"/>
      <c r="E15" s="39"/>
      <c r="F15" s="39"/>
      <c r="G15" s="39"/>
      <c r="H15" s="22"/>
      <c r="I15" s="41"/>
      <c r="J15" s="33"/>
      <c r="K15" s="34"/>
      <c r="L15" s="41"/>
      <c r="M15" s="41"/>
      <c r="N15" s="33"/>
      <c r="O15" s="28"/>
    </row>
    <row r="16" spans="1:15" s="6" customFormat="1" ht="21" hidden="1" customHeight="1">
      <c r="A16" s="33">
        <v>8</v>
      </c>
      <c r="B16" s="44"/>
      <c r="C16" s="50"/>
      <c r="D16" s="33"/>
      <c r="E16" s="39"/>
      <c r="F16" s="39"/>
      <c r="G16" s="39"/>
      <c r="H16" s="22"/>
      <c r="I16" s="41"/>
      <c r="J16" s="33"/>
      <c r="K16" s="34"/>
      <c r="L16" s="41"/>
      <c r="M16" s="41"/>
      <c r="N16" s="33"/>
      <c r="O16" s="28"/>
    </row>
    <row r="17" spans="1:16" s="6" customFormat="1" ht="21" hidden="1" customHeight="1">
      <c r="A17" s="33">
        <v>9</v>
      </c>
      <c r="B17" s="44"/>
      <c r="C17" s="50"/>
      <c r="D17" s="33"/>
      <c r="E17" s="39"/>
      <c r="F17" s="39"/>
      <c r="G17" s="39"/>
      <c r="H17" s="22"/>
      <c r="I17" s="41"/>
      <c r="J17" s="33"/>
      <c r="K17" s="34"/>
      <c r="L17" s="41"/>
      <c r="M17" s="41"/>
      <c r="N17" s="33"/>
      <c r="O17" s="28"/>
    </row>
    <row r="18" spans="1:16" s="6" customFormat="1" ht="31.5">
      <c r="A18" s="33">
        <v>1</v>
      </c>
      <c r="B18" s="53" t="s">
        <v>27</v>
      </c>
      <c r="C18" s="50" t="s">
        <v>28</v>
      </c>
      <c r="D18" s="50">
        <v>1</v>
      </c>
      <c r="E18" s="41">
        <v>19000</v>
      </c>
      <c r="F18" s="41">
        <v>10400</v>
      </c>
      <c r="G18" s="41">
        <v>20000</v>
      </c>
      <c r="H18" s="50">
        <v>3</v>
      </c>
      <c r="I18" s="41">
        <f t="shared" ref="I18" si="0">E18+F18+G18*D18</f>
        <v>49400</v>
      </c>
      <c r="J18" s="33">
        <f t="shared" ref="J18" si="1">E18/G18</f>
        <v>0.95</v>
      </c>
      <c r="K18" s="34">
        <f t="shared" ref="K18" si="2">J18/I18</f>
        <v>1.9230769230769231E-5</v>
      </c>
      <c r="L18" s="41">
        <f t="shared" ref="L18" si="3">((D18/H18)*(SUM(E18:G18)))</f>
        <v>16466.666666666664</v>
      </c>
      <c r="M18" s="41">
        <f t="shared" ref="M18" si="4">L18/D18</f>
        <v>16466.666666666664</v>
      </c>
      <c r="N18" s="50">
        <f t="shared" ref="N18" si="5">ROUND(M18,2)</f>
        <v>16466.669999999998</v>
      </c>
      <c r="O18" s="56">
        <f t="shared" ref="O18" si="6">N18*D18</f>
        <v>16466.669999999998</v>
      </c>
      <c r="P18" s="9"/>
    </row>
    <row r="19" spans="1:16" ht="0.75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</row>
    <row r="20" spans="1:16" s="8" customFormat="1" ht="39.75" customHeight="1">
      <c r="A20" s="61" t="s">
        <v>29</v>
      </c>
      <c r="B20" s="62"/>
      <c r="C20" s="62"/>
      <c r="D20" s="62"/>
      <c r="E20" s="62"/>
      <c r="F20" s="62"/>
      <c r="G20" s="62"/>
      <c r="H20" s="62"/>
      <c r="I20" s="63"/>
      <c r="J20" s="63"/>
      <c r="K20" s="63"/>
      <c r="L20" s="63"/>
      <c r="M20" s="63"/>
      <c r="N20" s="5"/>
      <c r="O20" s="4">
        <f>SUM(O9:O19)</f>
        <v>16466.669999999998</v>
      </c>
    </row>
    <row r="21" spans="1:16" s="8" customFormat="1" ht="80.25" customHeight="1">
      <c r="A21" s="61" t="s">
        <v>30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16" ht="21.75" customHeight="1">
      <c r="A22" s="90" t="s">
        <v>17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</row>
    <row r="23" spans="1:16" s="8" customFormat="1" ht="97.5" customHeight="1">
      <c r="A23" s="90" t="s">
        <v>12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</row>
    <row r="24" spans="1:16" ht="6.75" customHeight="1">
      <c r="A24" s="66" t="s">
        <v>25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  <row r="25" spans="1:16" ht="0.75" customHeight="1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</row>
    <row r="26" spans="1:16" ht="15.75">
      <c r="A26" s="81" t="s">
        <v>31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48"/>
    </row>
    <row r="27" spans="1:16" ht="15.75">
      <c r="A27" s="65" t="s">
        <v>26</v>
      </c>
      <c r="B27" s="65"/>
      <c r="C27" s="65"/>
      <c r="D27" s="65"/>
      <c r="E27" s="65"/>
      <c r="F27" s="65"/>
      <c r="G27" s="65"/>
      <c r="H27" s="11"/>
      <c r="I27" s="48"/>
      <c r="J27" s="48"/>
      <c r="K27" s="48"/>
      <c r="L27" s="48"/>
      <c r="M27" s="48"/>
      <c r="N27" s="48"/>
      <c r="O27" s="48"/>
    </row>
    <row r="28" spans="1:16" ht="15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44" spans="1:15" ht="15.75">
      <c r="A44" s="87"/>
      <c r="B44" s="87"/>
      <c r="C44" s="87"/>
      <c r="D44" s="87"/>
      <c r="E44" s="87"/>
      <c r="F44" s="87"/>
      <c r="G44" s="87"/>
      <c r="H44" s="87"/>
      <c r="I44" s="89"/>
      <c r="J44" s="89"/>
      <c r="K44" s="89"/>
      <c r="L44" s="89"/>
      <c r="M44" s="89"/>
      <c r="N44" s="5"/>
      <c r="O44" s="4"/>
    </row>
    <row r="45" spans="1:15" ht="15.75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</row>
    <row r="46" spans="1:1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</row>
    <row r="47" spans="1:15">
      <c r="A47" s="60" t="s">
        <v>21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</row>
    <row r="48" spans="1:15" ht="15.75">
      <c r="A48" s="88"/>
      <c r="B48" s="88"/>
      <c r="C48" s="80"/>
      <c r="D48" s="80"/>
      <c r="E48" s="80"/>
      <c r="F48" s="80"/>
      <c r="G48" s="80"/>
      <c r="H48" s="80"/>
      <c r="I48" s="80"/>
      <c r="J48" s="8"/>
      <c r="K48" s="8"/>
      <c r="L48" s="8"/>
      <c r="M48" s="8"/>
      <c r="N48" s="8"/>
      <c r="O48" s="8"/>
    </row>
    <row r="49" spans="1:15" ht="15.7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"/>
    </row>
    <row r="50" spans="1:15" ht="15.75">
      <c r="A50" s="85"/>
      <c r="B50" s="85"/>
      <c r="C50" s="2"/>
      <c r="D50" s="10"/>
      <c r="E50" s="10"/>
      <c r="F50" s="10"/>
      <c r="G50" s="10"/>
      <c r="H50" s="10"/>
      <c r="J50" s="85"/>
      <c r="K50" s="85"/>
    </row>
    <row r="51" spans="1:15" ht="15.75">
      <c r="A51" s="65"/>
      <c r="B51" s="65"/>
      <c r="C51" s="65"/>
      <c r="D51" s="65"/>
      <c r="E51" s="65"/>
      <c r="F51" s="65"/>
      <c r="G51" s="65"/>
      <c r="H51" s="11"/>
      <c r="I51" s="8"/>
      <c r="J51" s="8"/>
      <c r="K51" s="8"/>
      <c r="L51" s="8"/>
      <c r="M51" s="8"/>
      <c r="N51" s="8"/>
      <c r="O51" s="8"/>
    </row>
  </sheetData>
  <mergeCells count="30">
    <mergeCell ref="A51:G51"/>
    <mergeCell ref="C48:I48"/>
    <mergeCell ref="A49:N49"/>
    <mergeCell ref="A6:B6"/>
    <mergeCell ref="C5:O5"/>
    <mergeCell ref="A50:B50"/>
    <mergeCell ref="J50:K50"/>
    <mergeCell ref="A45:O45"/>
    <mergeCell ref="A48:B48"/>
    <mergeCell ref="A44:M44"/>
    <mergeCell ref="A22:O22"/>
    <mergeCell ref="A23:O23"/>
    <mergeCell ref="A26:N26"/>
    <mergeCell ref="A47:O47"/>
    <mergeCell ref="C6:O6"/>
    <mergeCell ref="M2:O2"/>
    <mergeCell ref="A46:O46"/>
    <mergeCell ref="A20:M20"/>
    <mergeCell ref="A21:O21"/>
    <mergeCell ref="A27:G27"/>
    <mergeCell ref="A24:O24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R9"/>
  <sheetViews>
    <sheetView workbookViewId="0">
      <selection activeCell="R5" sqref="R5"/>
    </sheetView>
  </sheetViews>
  <sheetFormatPr defaultRowHeight="15"/>
  <cols>
    <col min="1" max="16384" width="9.140625" style="57"/>
  </cols>
  <sheetData>
    <row r="3" spans="2:18">
      <c r="B3" s="58"/>
    </row>
    <row r="4" spans="2:18">
      <c r="J4" s="57">
        <v>96515</v>
      </c>
      <c r="N4" s="57">
        <f>K6/J6</f>
        <v>345.89183453237405</v>
      </c>
      <c r="O4" s="57">
        <f>N4*J6</f>
        <v>96157.929999999978</v>
      </c>
      <c r="R4" s="57">
        <v>345.89</v>
      </c>
    </row>
    <row r="5" spans="2:18">
      <c r="R5" s="57">
        <v>278</v>
      </c>
    </row>
    <row r="6" spans="2:18">
      <c r="J6" s="57">
        <v>278</v>
      </c>
      <c r="K6" s="57">
        <v>96157.93</v>
      </c>
      <c r="R6" s="57">
        <f>R4*R5</f>
        <v>96157.42</v>
      </c>
    </row>
    <row r="7" spans="2:18">
      <c r="J7" s="57">
        <v>1</v>
      </c>
      <c r="K7" s="57">
        <v>357.07</v>
      </c>
    </row>
    <row r="9" spans="2:18">
      <c r="K9" s="57">
        <f>K6+K7</f>
        <v>96515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</vt:lpstr>
      <vt:lpstr>Лист1</vt:lpstr>
      <vt:lpstr>обосн!Область_печати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2026-08-11T03:09:19Z</dcterms:modified>
</cp:coreProperties>
</file>