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"/>
    </mc:Choice>
  </mc:AlternateContent>
  <xr:revisionPtr revIDLastSave="0" documentId="13_ncr:1_{29C956DE-A7EC-4A79-BF7F-3D5413784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" i="1" l="1"/>
  <c r="T6" i="1"/>
  <c r="S6" i="1"/>
  <c r="P6" i="1"/>
  <c r="R6" i="1"/>
  <c r="O6" i="1"/>
  <c r="N6" i="1"/>
  <c r="M6" i="1"/>
  <c r="L6" i="1"/>
  <c r="K6" i="1"/>
  <c r="J6" i="1"/>
  <c r="I6" i="1"/>
  <c r="H6" i="1"/>
  <c r="U7" i="1" l="1"/>
</calcChain>
</file>

<file path=xl/sharedStrings.xml><?xml version="1.0" encoding="utf-8"?>
<sst xmlns="http://schemas.openxmlformats.org/spreadsheetml/2006/main" count="31" uniqueCount="29">
  <si>
    <t>Обоснование начальной (максимальной) цены контракта</t>
  </si>
  <si>
    <t>№</t>
  </si>
  <si>
    <t>Код по ОКПД</t>
  </si>
  <si>
    <t>Наименование предмета контракта</t>
  </si>
  <si>
    <t>Существенные условия исполнения контракта</t>
  </si>
  <si>
    <t>Ед. изм.</t>
  </si>
  <si>
    <t>Ед.изм ЕСКЛП</t>
  </si>
  <si>
    <t>Однородность совокупности значений выявленных цен, используемых в расчете цены контракта</t>
  </si>
  <si>
    <t>Сред.арифмет цена за единицу</t>
  </si>
  <si>
    <t>Сред.квадратичное отклонение</t>
  </si>
  <si>
    <t>Коэфф.вариации цен V (%)</t>
  </si>
  <si>
    <t>Цена единицы планируемого к закупке лекарственного средства, руб.</t>
  </si>
  <si>
    <t>grls.rosminzdrav.ru</t>
  </si>
  <si>
    <t>Средневзвешенная цена, руб.</t>
  </si>
  <si>
    <t>Цена единицы планируемого к закупке лекарственного средства с учетом НДС, руб.</t>
  </si>
  <si>
    <t>Цена единицы планируемого к закупке лекарственного средства с учетом НДС и оптовой надбавки, руб.</t>
  </si>
  <si>
    <t>В результате проведенного расчета НМЦК составила, руб.:</t>
  </si>
  <si>
    <t xml:space="preserve">Определение НМЦК произведено Заказчиком в соответствии с  Приказом Минздрава России от 19.12.2019г. №1064н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</si>
  <si>
    <t>НМЦК с учетом округления цены за единицу (руб.)</t>
  </si>
  <si>
    <t xml:space="preserve">Кол-во </t>
  </si>
  <si>
    <t>Коммерческие предложения (руб./ед.изм., без НДС)</t>
  </si>
  <si>
    <t>31.20.10.211</t>
  </si>
  <si>
    <t>ТЕМОЗОЛОМИД</t>
  </si>
  <si>
    <t>Кап. 140 мг № 5</t>
  </si>
  <si>
    <t>упак</t>
  </si>
  <si>
    <t>шт</t>
  </si>
  <si>
    <t>Поставщик №1 КП-26-07-7057 от 15.07.26</t>
  </si>
  <si>
    <t>Поставщик №2  КП-26-07-7058 от 15.07.26</t>
  </si>
  <si>
    <t>Поставщик №3  КП-26-07-7062 от 15.07.26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</si>
</sst>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9"/>
  <sheetViews>
    <sheetView tabSelected="1" workbookViewId="0">
      <selection activeCell="W6" sqref="W6"/>
    </sheetView>
  </sheetViews>
  <sheetFormatPr defaultRowHeight="54" customHeight="1" x14ac:dyDescent="0.2"/>
  <cols>
    <col min="1" max="1" width="6.140625" style="3" customWidth="1"/>
    <col min="2" max="2" width="11.85546875" style="3" customWidth="1"/>
    <col min="3" max="3" width="16.85546875" style="3" customWidth="1"/>
    <col min="4" max="4" width="20.140625" style="3" customWidth="1"/>
    <col min="5" max="7" width="7.140625" style="3" customWidth="1"/>
    <col min="8" max="8" width="7.140625" style="11" customWidth="1"/>
    <col min="9" max="9" width="10" style="3" bestFit="1" customWidth="1"/>
    <col min="10" max="10" width="9.140625" style="3"/>
    <col min="11" max="11" width="10.42578125" style="11" bestFit="1" customWidth="1"/>
    <col min="12" max="15" width="11.140625" style="11" customWidth="1"/>
    <col min="16" max="16" width="12" style="3" customWidth="1"/>
    <col min="17" max="17" width="10" style="11" hidden="1" customWidth="1"/>
    <col min="18" max="19" width="9.5703125" style="3" bestFit="1" customWidth="1"/>
    <col min="20" max="20" width="13" style="3" customWidth="1"/>
    <col min="21" max="21" width="12" style="3" customWidth="1"/>
    <col min="22" max="16384" width="9.140625" style="3"/>
  </cols>
  <sheetData>
    <row r="2" spans="1:21" s="2" customFormat="1" ht="54" customHeight="1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s="2" customFormat="1" ht="54" customHeight="1" x14ac:dyDescent="0.25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19</v>
      </c>
      <c r="G3" s="16" t="s">
        <v>6</v>
      </c>
      <c r="H3" s="18" t="s">
        <v>19</v>
      </c>
      <c r="I3" s="16" t="s">
        <v>20</v>
      </c>
      <c r="J3" s="16"/>
      <c r="K3" s="16"/>
      <c r="L3" s="18" t="s">
        <v>7</v>
      </c>
      <c r="M3" s="18"/>
      <c r="N3" s="18"/>
      <c r="O3" s="18" t="s">
        <v>11</v>
      </c>
      <c r="P3" s="16" t="s">
        <v>12</v>
      </c>
      <c r="Q3" s="18" t="s">
        <v>13</v>
      </c>
      <c r="R3" s="16" t="s">
        <v>11</v>
      </c>
      <c r="S3" s="16" t="s">
        <v>14</v>
      </c>
      <c r="T3" s="16" t="s">
        <v>15</v>
      </c>
      <c r="U3" s="16" t="s">
        <v>18</v>
      </c>
    </row>
    <row r="4" spans="1:21" s="2" customFormat="1" ht="54" customHeight="1" x14ac:dyDescent="0.25">
      <c r="A4" s="16"/>
      <c r="B4" s="16"/>
      <c r="C4" s="16"/>
      <c r="D4" s="16"/>
      <c r="E4" s="16"/>
      <c r="F4" s="16"/>
      <c r="G4" s="16"/>
      <c r="H4" s="18"/>
      <c r="I4" s="16" t="s">
        <v>26</v>
      </c>
      <c r="J4" s="18" t="s">
        <v>27</v>
      </c>
      <c r="K4" s="16" t="s">
        <v>28</v>
      </c>
      <c r="L4" s="18" t="s">
        <v>8</v>
      </c>
      <c r="M4" s="18" t="s">
        <v>9</v>
      </c>
      <c r="N4" s="18" t="s">
        <v>10</v>
      </c>
      <c r="O4" s="18"/>
      <c r="P4" s="16"/>
      <c r="Q4" s="18"/>
      <c r="R4" s="16"/>
      <c r="S4" s="16"/>
      <c r="T4" s="16"/>
      <c r="U4" s="16"/>
    </row>
    <row r="5" spans="1:21" s="2" customFormat="1" ht="61.5" customHeight="1" x14ac:dyDescent="0.25">
      <c r="A5" s="16"/>
      <c r="B5" s="17"/>
      <c r="C5" s="17"/>
      <c r="D5" s="16"/>
      <c r="E5" s="16"/>
      <c r="F5" s="16"/>
      <c r="G5" s="16"/>
      <c r="H5" s="18"/>
      <c r="I5" s="16"/>
      <c r="J5" s="18"/>
      <c r="K5" s="16"/>
      <c r="L5" s="18"/>
      <c r="M5" s="18"/>
      <c r="N5" s="18"/>
      <c r="O5" s="18"/>
      <c r="P5" s="16"/>
      <c r="Q5" s="18"/>
      <c r="R5" s="16"/>
      <c r="S5" s="16"/>
      <c r="T5" s="16"/>
      <c r="U5" s="16"/>
    </row>
    <row r="6" spans="1:21" ht="75.75" customHeight="1" x14ac:dyDescent="0.2">
      <c r="A6" s="1">
        <v>1</v>
      </c>
      <c r="B6" s="1" t="s">
        <v>21</v>
      </c>
      <c r="C6" s="12" t="s">
        <v>22</v>
      </c>
      <c r="D6" s="12" t="s">
        <v>23</v>
      </c>
      <c r="E6" s="1" t="s">
        <v>24</v>
      </c>
      <c r="F6" s="7">
        <v>15</v>
      </c>
      <c r="G6" s="1" t="s">
        <v>25</v>
      </c>
      <c r="H6" s="10">
        <f>F6*5</f>
        <v>75</v>
      </c>
      <c r="I6" s="8">
        <f>4800/1.1/1.1/5</f>
        <v>793.38842975206603</v>
      </c>
      <c r="J6" s="1">
        <f>4918.64/5</f>
        <v>983.72800000000007</v>
      </c>
      <c r="K6" s="10">
        <f>4909.09/5</f>
        <v>981.81799999999998</v>
      </c>
      <c r="L6" s="10">
        <f>AVERAGE(I6:K6)</f>
        <v>919.64480991735536</v>
      </c>
      <c r="M6" s="10">
        <f>STDEV(I6:K6)</f>
        <v>109.34540307818865</v>
      </c>
      <c r="N6" s="10">
        <f>M6/L6*100</f>
        <v>11.889960330229567</v>
      </c>
      <c r="O6" s="10">
        <f>MIN(I6:K6)</f>
        <v>793.38842975206603</v>
      </c>
      <c r="P6" s="1">
        <f>4174.25/5</f>
        <v>834.85</v>
      </c>
      <c r="Q6" s="10"/>
      <c r="R6" s="5">
        <f>MIN(O6,P6,Q6)</f>
        <v>793.38842975206603</v>
      </c>
      <c r="S6" s="5">
        <f>R6*1.1</f>
        <v>872.72727272727275</v>
      </c>
      <c r="T6" s="5">
        <f>ROUND((S6*1.1),2)</f>
        <v>960</v>
      </c>
      <c r="U6" s="8">
        <f>T6*H6</f>
        <v>72000</v>
      </c>
    </row>
    <row r="7" spans="1:21" ht="54" customHeight="1" x14ac:dyDescent="0.2">
      <c r="A7" s="4" t="s">
        <v>16</v>
      </c>
      <c r="R7" s="6"/>
      <c r="S7" s="6"/>
      <c r="T7" s="6"/>
      <c r="U7" s="9">
        <f>SUM(U6)</f>
        <v>72000</v>
      </c>
    </row>
    <row r="8" spans="1:21" ht="54" customHeight="1" x14ac:dyDescent="0.2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54" customHeight="1" x14ac:dyDescent="0.2">
      <c r="A9" s="19"/>
      <c r="B9" s="19"/>
      <c r="C9" s="19"/>
      <c r="D9" s="19"/>
      <c r="E9" s="19"/>
    </row>
  </sheetData>
  <mergeCells count="26">
    <mergeCell ref="A9:E9"/>
    <mergeCell ref="I4:I5"/>
    <mergeCell ref="J4:J5"/>
    <mergeCell ref="K4:K5"/>
    <mergeCell ref="U3:U5"/>
    <mergeCell ref="M4:M5"/>
    <mergeCell ref="N4:N5"/>
    <mergeCell ref="O3:O5"/>
    <mergeCell ref="P3:P5"/>
    <mergeCell ref="Q3:Q5"/>
    <mergeCell ref="R3:R5"/>
    <mergeCell ref="L3:N3"/>
    <mergeCell ref="L4:L5"/>
    <mergeCell ref="A2:U2"/>
    <mergeCell ref="A8:U8"/>
    <mergeCell ref="A3:A5"/>
    <mergeCell ref="B3:B5"/>
    <mergeCell ref="C3:C5"/>
    <mergeCell ref="D3:D5"/>
    <mergeCell ref="E3:E5"/>
    <mergeCell ref="G3:G5"/>
    <mergeCell ref="I3:K3"/>
    <mergeCell ref="F3:F5"/>
    <mergeCell ref="H3:H5"/>
    <mergeCell ref="S3:S5"/>
    <mergeCell ref="T3:T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Титок Анастасия Васильевна</cp:lastModifiedBy>
  <dcterms:created xsi:type="dcterms:W3CDTF">2023-10-09T14:36:59Z</dcterms:created>
  <dcterms:modified xsi:type="dcterms:W3CDTF">2026-07-22T12:02:21Z</dcterms:modified>
</cp:coreProperties>
</file>