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Закупки 2026 год\Кастрюли\"/>
    </mc:Choice>
  </mc:AlternateContent>
  <xr:revisionPtr revIDLastSave="0" documentId="13_ncr:1_{83C24039-BE14-483A-807C-37B82B364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definedNames>
    <definedName name="_xlnm.Print_Area" localSheetId="0">'Расчет цены'!$A$1:$Q$21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" i="2" l="1"/>
  <c r="V6" i="2"/>
  <c r="V7" i="2"/>
  <c r="Q5" i="2"/>
  <c r="Q6" i="2"/>
  <c r="N5" i="2"/>
  <c r="O5" i="2" s="1"/>
  <c r="N6" i="2"/>
  <c r="O6" i="2" s="1"/>
  <c r="K5" i="2"/>
  <c r="L5" i="2" s="1"/>
  <c r="M5" i="2" s="1"/>
  <c r="K6" i="2"/>
  <c r="L6" i="2" s="1"/>
  <c r="M6" i="2" s="1"/>
  <c r="Q7" i="2"/>
  <c r="V8" i="2" l="1"/>
  <c r="Q8" i="2"/>
  <c r="M9" i="2" s="1"/>
  <c r="N7" i="2" l="1"/>
  <c r="O7" i="2" s="1"/>
  <c r="K7" i="2"/>
  <c r="L7" i="2" s="1"/>
  <c r="M7" i="2" s="1"/>
</calcChain>
</file>

<file path=xl/sharedStrings.xml><?xml version="1.0" encoding="utf-8"?>
<sst xmlns="http://schemas.openxmlformats.org/spreadsheetml/2006/main" count="38" uniqueCount="32">
  <si>
    <t>фио</t>
  </si>
  <si>
    <t>дата</t>
  </si>
  <si>
    <t>№</t>
  </si>
  <si>
    <t>Наименование предмета контракта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</si>
  <si>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</si>
  <si>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</si>
  <si>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</si>
  <si>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</si>
  <si>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</si>
  <si>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</si>
  <si>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</si>
  <si>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</si>
  <si>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</si>
  <si>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</si>
  <si>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</si>
  <si>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</si>
  <si>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 xml:space="preserve"> Средняя цена за единицу изм. (руб.)</t>
  </si>
  <si>
    <t>Начальная максимальная цена контракта с учетом округления цены за единицу (руб.)</t>
  </si>
  <si>
    <t>Расчет ЦК произвел:</t>
  </si>
  <si>
    <t xml:space="preserve">Расчёт и обоснование начальной (максимальной) цены контракта, цены контракта (Н(М)ЦК, ЦКЕП)
</t>
  </si>
  <si>
    <t xml:space="preserve">  рублей</t>
  </si>
  <si>
    <t>минимальная цена за единицу изм. с округлением (вниз) до сотых долей после запятой (руб.)</t>
  </si>
  <si>
    <t>шт</t>
  </si>
  <si>
    <t>Котел 50л</t>
  </si>
  <si>
    <t>Котел 40л</t>
  </si>
  <si>
    <t>Котел 9л</t>
  </si>
  <si>
    <t xml:space="preserve">Главный экономист                                                                              Н.Н. Бирюкова                                  </t>
  </si>
  <si>
    <t xml:space="preserve"> Старший инспектор ОТО                                                                                    С.С. Кубанцев                                 </t>
  </si>
  <si>
    <t xml:space="preserve">поставщик    № 1                                     </t>
  </si>
  <si>
    <t xml:space="preserve">поставщик    № 2                                  </t>
  </si>
  <si>
    <t xml:space="preserve">3поставщик    № 3                                   </t>
  </si>
  <si>
    <t>Государственным заказчиком, на основании части 1 пункта 4 статьи 93 Федерального закона №44-ФЗ, принято решение о размещении заказа на поставку изделий кухонных из нержавеющей стали для нужд подведомственных учреждений УФСИН России по Волгоградской области способом проведения закупки у единственного поставщика. При этом ЦКЕП, составит 68 187 рублей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</si>
</sst>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#,##0.00000"/>
  </numFmts>
  <fonts count="13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6" fillId="0" borderId="2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14" fontId="4" fillId="0" borderId="0" xfId="0" applyNumberFormat="1" applyFont="1" applyAlignment="1" applyProtection="1">
      <alignment horizontal="center" wrapText="1"/>
      <protection locked="0"/>
    </xf>
    <xf numFmtId="0" fontId="10" fillId="0" borderId="2" xfId="0" applyFont="1" applyBorder="1" applyAlignment="1">
      <alignment vertical="center"/>
    </xf>
    <xf numFmtId="2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1" fillId="0" borderId="5" xfId="0" applyFont="1" applyBorder="1"/>
    <xf numFmtId="0" fontId="2" fillId="0" borderId="3" xfId="0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165" fontId="1" fillId="0" borderId="4" xfId="0" applyNumberFormat="1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68580</xdr:colOff>
      <xdr:row>3</xdr:row>
      <xdr:rowOff>952500</xdr:rowOff>
    </xdr:from>
    <xdr:to>
      <xdr:col>13</xdr:col>
      <xdr:colOff>45720</xdr:colOff>
      <xdr:row>3</xdr:row>
      <xdr:rowOff>1303020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33560" y="3360420"/>
          <a:ext cx="960120" cy="3505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22860</xdr:colOff>
      <xdr:row>3</xdr:row>
      <xdr:rowOff>922020</xdr:rowOff>
    </xdr:from>
    <xdr:to>
      <xdr:col>11</xdr:col>
      <xdr:colOff>1051560</xdr:colOff>
      <xdr:row>3</xdr:row>
      <xdr:rowOff>1363980</xdr:rowOff>
    </xdr:to>
    <xdr:pic>
      <xdr:nvPicPr>
        <xdr:cNvPr id="2438" name="Picture 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8660" y="3329940"/>
          <a:ext cx="1028700" cy="4419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22860</xdr:colOff>
      <xdr:row>3</xdr:row>
      <xdr:rowOff>1600200</xdr:rowOff>
    </xdr:from>
    <xdr:to>
      <xdr:col>13</xdr:col>
      <xdr:colOff>1546860</xdr:colOff>
      <xdr:row>3</xdr:row>
      <xdr:rowOff>1965960</xdr:rowOff>
    </xdr:to>
    <xdr:pic>
      <xdr:nvPicPr>
        <xdr:cNvPr id="2439" name="Picture 5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70820" y="4008120"/>
          <a:ext cx="1524000" cy="3657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274320</xdr:colOff>
      <xdr:row>3</xdr:row>
      <xdr:rowOff>1402080</xdr:rowOff>
    </xdr:from>
    <xdr:to>
      <xdr:col>13</xdr:col>
      <xdr:colOff>434340</xdr:colOff>
      <xdr:row>3</xdr:row>
      <xdr:rowOff>1630680</xdr:rowOff>
    </xdr:to>
    <xdr:pic>
      <xdr:nvPicPr>
        <xdr:cNvPr id="2440" name="Picture 6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2280" y="3810000"/>
          <a:ext cx="16002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"/>
  <sheetViews>
    <sheetView tabSelected="1" view="pageBreakPreview" topLeftCell="A2" zoomScaleNormal="100" zoomScaleSheetLayoutView="100" workbookViewId="0">
      <selection activeCell="B10" sqref="B10:T10"/>
    </sheetView>
  </sheetViews>
  <sheetFormatPr defaultColWidth="9.140625" defaultRowHeight="12.75" x14ac:dyDescent="0.2"/>
  <cols>
    <col min="1" max="1" width="4.140625" style="1" customWidth="1"/>
    <col min="2" max="2" width="12.5703125" style="1" customWidth="1"/>
    <col min="3" max="3" width="19.42578125" style="1" customWidth="1"/>
    <col min="4" max="4" width="5.85546875" style="1" customWidth="1"/>
    <col min="5" max="5" width="10.5703125" style="1" customWidth="1"/>
    <col min="6" max="8" width="11.7109375" style="1" customWidth="1"/>
    <col min="9" max="9" width="9.85546875" style="1" customWidth="1"/>
    <col min="10" max="10" width="9.140625" style="1"/>
    <col min="11" max="11" width="15.5703125" style="1" customWidth="1"/>
    <col min="12" max="12" width="16.42578125" style="1" customWidth="1"/>
    <col min="13" max="13" width="14.28515625" style="1" customWidth="1"/>
    <col min="14" max="14" width="22.7109375" style="1" customWidth="1"/>
    <col min="15" max="15" width="12.28515625" style="1" bestFit="1" customWidth="1"/>
    <col min="16" max="16" width="9.140625" style="1"/>
    <col min="17" max="17" width="12.5703125" style="1" customWidth="1"/>
    <col min="18" max="18" width="0.140625" style="1" customWidth="1"/>
    <col min="19" max="20" width="9.140625" style="1" hidden="1" customWidth="1"/>
    <col min="21" max="16384" width="9.140625" style="1"/>
  </cols>
  <sheetData>
    <row r="1" spans="1:22" ht="111.75" hidden="1" customHeight="1" x14ac:dyDescent="0.2">
      <c r="N1" s="34"/>
      <c r="O1" s="34"/>
      <c r="P1" s="34"/>
      <c r="Q1" s="34"/>
    </row>
    <row r="2" spans="1:22" ht="39" customHeight="1" x14ac:dyDescent="0.2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2" ht="39" customHeight="1" x14ac:dyDescent="0.2">
      <c r="A3" s="39" t="s">
        <v>2</v>
      </c>
      <c r="B3" s="43" t="s">
        <v>3</v>
      </c>
      <c r="C3" s="44"/>
      <c r="D3" s="39" t="s">
        <v>4</v>
      </c>
      <c r="E3" s="39" t="s">
        <v>5</v>
      </c>
      <c r="F3" s="35" t="s">
        <v>6</v>
      </c>
      <c r="G3" s="37"/>
      <c r="H3" s="37"/>
      <c r="I3" s="35" t="s">
        <v>6</v>
      </c>
      <c r="J3" s="36"/>
      <c r="K3" s="47" t="s">
        <v>7</v>
      </c>
      <c r="L3" s="47"/>
      <c r="M3" s="47"/>
      <c r="N3" s="38" t="s">
        <v>8</v>
      </c>
      <c r="O3" s="38"/>
      <c r="P3" s="38"/>
      <c r="Q3" s="38"/>
    </row>
    <row r="4" spans="1:22" ht="159" customHeight="1" x14ac:dyDescent="0.2">
      <c r="A4" s="40"/>
      <c r="B4" s="45"/>
      <c r="C4" s="46"/>
      <c r="D4" s="40"/>
      <c r="E4" s="40"/>
      <c r="F4" s="31" t="s">
        <v>28</v>
      </c>
      <c r="G4" s="31" t="s">
        <v>29</v>
      </c>
      <c r="H4" s="31" t="s">
        <v>30</v>
      </c>
      <c r="I4" s="8" t="s">
        <v>9</v>
      </c>
      <c r="J4" s="8" t="s">
        <v>10</v>
      </c>
      <c r="K4" s="8" t="s">
        <v>11</v>
      </c>
      <c r="L4" s="8" t="s">
        <v>12</v>
      </c>
      <c r="M4" s="24" t="s">
        <v>13</v>
      </c>
      <c r="N4" s="8" t="s">
        <v>14</v>
      </c>
      <c r="O4" s="8" t="s">
        <v>16</v>
      </c>
      <c r="P4" s="8" t="s">
        <v>21</v>
      </c>
      <c r="Q4" s="2" t="s">
        <v>17</v>
      </c>
    </row>
    <row r="5" spans="1:22" x14ac:dyDescent="0.2">
      <c r="A5" s="17">
        <v>1</v>
      </c>
      <c r="B5" s="41" t="s">
        <v>23</v>
      </c>
      <c r="C5" s="41"/>
      <c r="D5" s="17" t="s">
        <v>22</v>
      </c>
      <c r="E5" s="25">
        <v>3</v>
      </c>
      <c r="F5" s="26">
        <v>8117</v>
      </c>
      <c r="G5" s="26">
        <v>13900</v>
      </c>
      <c r="H5" s="26">
        <v>14300</v>
      </c>
      <c r="I5" s="21"/>
      <c r="J5" s="13"/>
      <c r="K5" s="30">
        <f t="shared" ref="K5:K6" si="0">AVERAGE(F5:J5)</f>
        <v>12105.666666666666</v>
      </c>
      <c r="L5" s="15">
        <f t="shared" ref="L5:L6" si="1">SQRT((SUM(IF(F5&gt;0,POWER(F5-K5,2),0),IF(G5&gt;0,POWER(G5-K5,2),0),IF(H5&gt;0,POWER(H5-K5,2),0),IF(I5&gt;0,POWER(I5-K5,2),0),IF(J5&gt;0,POWER(J5-K5,2),0),))/(COUNTA(F5:J5)-1))</f>
        <v>3460.0717237267399</v>
      </c>
      <c r="M5" s="15">
        <f t="shared" ref="M5:M6" si="2">L5/K5*100</f>
        <v>28.58224845438836</v>
      </c>
      <c r="N5" s="16">
        <f t="shared" ref="N5:N6" si="3">((E5/COUNTA(F5:J5))*(SUM(F5:J5)))</f>
        <v>36317</v>
      </c>
      <c r="O5" s="29">
        <f t="shared" ref="O5:O6" si="4">N5/E5</f>
        <v>12105.666666666666</v>
      </c>
      <c r="P5" s="16">
        <v>12105.66</v>
      </c>
      <c r="Q5" s="14">
        <f t="shared" ref="Q5:Q6" si="5">P5*E5</f>
        <v>36316.979999999996</v>
      </c>
      <c r="V5" s="1">
        <f t="shared" ref="V5:V6" si="6">E5*F5</f>
        <v>24351</v>
      </c>
    </row>
    <row r="6" spans="1:22" x14ac:dyDescent="0.2">
      <c r="A6" s="17">
        <v>2</v>
      </c>
      <c r="B6" s="41" t="s">
        <v>24</v>
      </c>
      <c r="C6" s="41"/>
      <c r="D6" s="17" t="s">
        <v>22</v>
      </c>
      <c r="E6" s="25">
        <v>4</v>
      </c>
      <c r="F6" s="26">
        <v>8033</v>
      </c>
      <c r="G6" s="26">
        <v>11800</v>
      </c>
      <c r="H6" s="26">
        <v>13900</v>
      </c>
      <c r="I6" s="21"/>
      <c r="J6" s="13"/>
      <c r="K6" s="30">
        <f t="shared" si="0"/>
        <v>11244.333333333334</v>
      </c>
      <c r="L6" s="15">
        <f t="shared" si="1"/>
        <v>2972.7085853364997</v>
      </c>
      <c r="M6" s="15">
        <f t="shared" si="2"/>
        <v>26.437392926835734</v>
      </c>
      <c r="N6" s="16">
        <f t="shared" si="3"/>
        <v>44977.333333333328</v>
      </c>
      <c r="O6" s="29">
        <f t="shared" si="4"/>
        <v>11244.333333333332</v>
      </c>
      <c r="P6" s="16">
        <v>11244.33</v>
      </c>
      <c r="Q6" s="14">
        <f t="shared" si="5"/>
        <v>44977.32</v>
      </c>
      <c r="V6" s="1">
        <f t="shared" si="6"/>
        <v>32132</v>
      </c>
    </row>
    <row r="7" spans="1:22" x14ac:dyDescent="0.2">
      <c r="A7" s="17">
        <v>3</v>
      </c>
      <c r="B7" s="41" t="s">
        <v>25</v>
      </c>
      <c r="C7" s="41"/>
      <c r="D7" s="17" t="s">
        <v>22</v>
      </c>
      <c r="E7" s="25">
        <v>4</v>
      </c>
      <c r="F7" s="26">
        <v>2926</v>
      </c>
      <c r="G7" s="26">
        <v>4700</v>
      </c>
      <c r="H7" s="26">
        <v>5200</v>
      </c>
      <c r="I7" s="21"/>
      <c r="J7" s="13"/>
      <c r="K7" s="30">
        <f>AVERAGE(F7:J7)</f>
        <v>4275.333333333333</v>
      </c>
      <c r="L7" s="15">
        <f>SQRT((SUM(IF(F7&gt;0,POWER(F7-K7,2),0),IF(G7&gt;0,POWER(G7-K7,2),0),IF(H7&gt;0,POWER(H7-K7,2),0),IF(I7&gt;0,POWER(I7-K7,2),0),IF(J7&gt;0,POWER(J7-K7,2),0),))/(COUNTA(F7:J7)-1))</f>
        <v>1195.0001394700057</v>
      </c>
      <c r="M7" s="15">
        <f t="shared" ref="M7" si="7">L7/K7*100</f>
        <v>27.951040218384666</v>
      </c>
      <c r="N7" s="16">
        <f>((E7/COUNTA(F7:J7))*(SUM(F7:J7)))</f>
        <v>17101.333333333332</v>
      </c>
      <c r="O7" s="29">
        <f>N7/E7</f>
        <v>4275.333333333333</v>
      </c>
      <c r="P7" s="16">
        <v>4275.33</v>
      </c>
      <c r="Q7" s="14">
        <f>P7*E7</f>
        <v>17101.32</v>
      </c>
      <c r="V7" s="1">
        <f>E7*F7</f>
        <v>11704</v>
      </c>
    </row>
    <row r="8" spans="1:22" ht="32.25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27">
        <f>Q7+Q6+Q5</f>
        <v>98395.62</v>
      </c>
      <c r="R8" s="23"/>
      <c r="V8" s="1">
        <f>V7+V6+V5</f>
        <v>68187</v>
      </c>
    </row>
    <row r="9" spans="1:22" s="10" customFormat="1" ht="30.75" customHeight="1" x14ac:dyDescent="0.25">
      <c r="A9" s="49" t="s">
        <v>15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28">
        <f>Q8</f>
        <v>98395.62</v>
      </c>
      <c r="N9" s="22" t="s">
        <v>20</v>
      </c>
      <c r="O9" s="22"/>
      <c r="P9" s="22"/>
      <c r="Q9" s="22"/>
      <c r="R9" s="20"/>
      <c r="S9" s="9"/>
    </row>
    <row r="10" spans="1:22" ht="76.5" customHeight="1" x14ac:dyDescent="0.2">
      <c r="A10" s="18"/>
      <c r="B10" s="51" t="s">
        <v>31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</row>
    <row r="11" spans="1:22" s="4" customFormat="1" ht="36.75" customHeight="1" x14ac:dyDescent="0.25">
      <c r="A11" s="50" t="s">
        <v>18</v>
      </c>
      <c r="B11" s="50"/>
      <c r="C11" s="50"/>
      <c r="D11" s="7"/>
      <c r="E11" s="33" t="s">
        <v>27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22" s="4" customFormat="1" ht="15.75" x14ac:dyDescent="0.25">
      <c r="A12" s="53"/>
      <c r="B12" s="53"/>
      <c r="C12" s="53"/>
      <c r="D12" s="53"/>
      <c r="E12" s="7"/>
      <c r="F12" s="11"/>
      <c r="G12" s="12"/>
      <c r="H12" s="12"/>
      <c r="I12" s="12"/>
      <c r="J12" s="54" t="s">
        <v>0</v>
      </c>
      <c r="K12" s="54"/>
    </row>
    <row r="13" spans="1:22" s="4" customFormat="1" ht="16.5" customHeight="1" x14ac:dyDescent="0.25">
      <c r="A13" s="3"/>
      <c r="B13" s="3"/>
      <c r="C13" s="3"/>
      <c r="D13" s="3"/>
      <c r="E13" s="7"/>
      <c r="F13" s="11"/>
      <c r="G13" s="12"/>
      <c r="H13" s="12"/>
      <c r="I13" s="12"/>
      <c r="J13" s="5"/>
      <c r="K13" s="19"/>
    </row>
    <row r="14" spans="1:22" ht="19.5" customHeight="1" x14ac:dyDescent="0.25">
      <c r="A14" s="3"/>
      <c r="B14" s="3"/>
      <c r="C14" s="3"/>
      <c r="D14" s="3"/>
      <c r="E14" s="7"/>
      <c r="F14" s="11"/>
      <c r="G14" s="12"/>
      <c r="H14" s="12"/>
      <c r="I14" s="12"/>
      <c r="J14" s="5"/>
      <c r="K14" s="6" t="s">
        <v>1</v>
      </c>
      <c r="L14" s="4"/>
      <c r="M14" s="4"/>
      <c r="N14" s="4"/>
      <c r="O14" s="4"/>
      <c r="P14" s="4"/>
      <c r="Q14" s="4"/>
      <c r="R14" s="4"/>
      <c r="S14" s="4"/>
    </row>
    <row r="15" spans="1:22" s="4" customFormat="1" ht="15.75" customHeight="1" x14ac:dyDescent="0.25">
      <c r="A15" s="50"/>
      <c r="B15" s="50"/>
      <c r="C15" s="50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1"/>
      <c r="R15" s="1"/>
      <c r="S15" s="1"/>
    </row>
    <row r="16" spans="1:22" ht="15.75" x14ac:dyDescent="0.25">
      <c r="A16" s="50" t="s">
        <v>18</v>
      </c>
      <c r="B16" s="50"/>
      <c r="C16" s="50"/>
      <c r="D16" s="7"/>
      <c r="E16" s="33" t="s">
        <v>26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ht="15.75" x14ac:dyDescent="0.25">
      <c r="A17" s="53"/>
      <c r="B17" s="53"/>
      <c r="C17" s="53"/>
      <c r="D17" s="53"/>
      <c r="E17" s="7"/>
      <c r="F17" s="11"/>
      <c r="G17" s="12"/>
      <c r="H17" s="12"/>
      <c r="I17" s="12"/>
      <c r="J17" s="54" t="s">
        <v>0</v>
      </c>
      <c r="K17" s="5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3"/>
      <c r="B18" s="3"/>
      <c r="C18" s="3"/>
      <c r="D18" s="3"/>
      <c r="E18" s="7"/>
      <c r="F18" s="11"/>
      <c r="G18" s="12"/>
      <c r="H18" s="12"/>
      <c r="I18" s="12"/>
      <c r="J18" s="5"/>
      <c r="K18" s="19"/>
      <c r="L18" s="4"/>
      <c r="M18" s="4"/>
      <c r="N18" s="4"/>
      <c r="O18" s="4"/>
      <c r="P18" s="4"/>
      <c r="Q18" s="4"/>
      <c r="R18" s="4"/>
      <c r="S18" s="4"/>
    </row>
    <row r="19" spans="1:19" ht="18.75" customHeight="1" x14ac:dyDescent="0.25">
      <c r="A19" s="3"/>
      <c r="B19" s="3"/>
      <c r="C19" s="3"/>
      <c r="D19" s="3"/>
      <c r="E19" s="7"/>
      <c r="F19" s="11"/>
      <c r="G19" s="12"/>
      <c r="H19" s="12"/>
      <c r="I19" s="12"/>
      <c r="J19" s="5"/>
      <c r="K19" s="6" t="s">
        <v>1</v>
      </c>
      <c r="L19" s="4"/>
      <c r="M19" s="4"/>
      <c r="N19" s="4"/>
      <c r="O19" s="4"/>
      <c r="P19" s="4"/>
      <c r="Q19" s="4"/>
      <c r="R19" s="4"/>
      <c r="S19" s="4"/>
    </row>
    <row r="20" spans="1:19" ht="27" hidden="1" customHeight="1" x14ac:dyDescent="0.2"/>
    <row r="21" spans="1:19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</sheetData>
  <sheetProtection selectLockedCells="1" selectUnlockedCells="1"/>
  <mergeCells count="27">
    <mergeCell ref="A21:S21"/>
    <mergeCell ref="A9:L9"/>
    <mergeCell ref="A11:C11"/>
    <mergeCell ref="B10:T10"/>
    <mergeCell ref="A12:D12"/>
    <mergeCell ref="J12:K12"/>
    <mergeCell ref="A15:C15"/>
    <mergeCell ref="A16:C16"/>
    <mergeCell ref="E16:S16"/>
    <mergeCell ref="A17:D17"/>
    <mergeCell ref="J17:K17"/>
    <mergeCell ref="A8:P8"/>
    <mergeCell ref="D15:P15"/>
    <mergeCell ref="E11:S11"/>
    <mergeCell ref="N1:Q1"/>
    <mergeCell ref="I3:J3"/>
    <mergeCell ref="F3:H3"/>
    <mergeCell ref="N3:Q3"/>
    <mergeCell ref="E3:E4"/>
    <mergeCell ref="B7:C7"/>
    <mergeCell ref="A2:Q2"/>
    <mergeCell ref="A3:A4"/>
    <mergeCell ref="D3:D4"/>
    <mergeCell ref="B3:C4"/>
    <mergeCell ref="K3:M3"/>
    <mergeCell ref="B6:C6"/>
    <mergeCell ref="B5:C5"/>
  </mergeCells>
  <phoneticPr fontId="12" type="noConversion"/>
  <pageMargins left="0.70866141732283472" right="0.70866141732283472" top="0.74803149606299213" bottom="0.74803149606299213" header="0.51181102362204722" footer="0.51181102362204722"/>
  <pageSetup paperSize="9" scale="62" firstPageNumber="0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</cp:lastModifiedBy>
  <cp:lastPrinted>2026-08-04T05:54:58Z</cp:lastPrinted>
  <dcterms:created xsi:type="dcterms:W3CDTF">2014-06-13T08:59:54Z</dcterms:created>
  <dcterms:modified xsi:type="dcterms:W3CDTF">2026-08-04T05:59:18Z</dcterms:modified>
</cp:coreProperties>
</file>