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K49" i="1" l="1"/>
  <c r="J42" i="1"/>
  <c r="J41" i="1"/>
  <c r="J40" i="1"/>
  <c r="J47" i="1"/>
  <c r="J49" i="1" s="1"/>
  <c r="J45" i="1"/>
  <c r="B30" i="1"/>
  <c r="A30" i="1"/>
  <c r="K19" i="1"/>
  <c r="I19" i="1"/>
  <c r="H19" i="1"/>
  <c r="L19" i="1" l="1"/>
  <c r="B29" i="1"/>
  <c r="A29" i="1"/>
  <c r="I40" i="1" l="1"/>
  <c r="K18" i="1"/>
  <c r="I18" i="1"/>
  <c r="I42" i="1" s="1"/>
  <c r="H18" i="1"/>
  <c r="L18" i="1" l="1"/>
  <c r="I41" i="1"/>
  <c r="I45" i="1" s="1"/>
  <c r="I47" i="1" s="1"/>
  <c r="I49" i="1" s="1"/>
  <c r="I53" i="1" l="1"/>
</calcChain>
</file>

<file path=xl/sharedStrings.xml><?xml version="1.0" encoding="utf-8"?>
<sst xmlns="http://schemas.openxmlformats.org/spreadsheetml/2006/main" count="55" uniqueCount="49">
  <si>
    <t>Обоснование начальной (максимальной) цены государственного контракта на лекарственный препарат:</t>
  </si>
  <si>
    <t xml:space="preserve">       В соответствии с подпунктом «а» пункта 3 Порядка использовались 2 метода: метод сопоставимых рыночных цен (анализ рынка) и тарифный метод.</t>
  </si>
  <si>
    <t>Количество</t>
  </si>
  <si>
    <t>Расчет начальной (максимальной) цены контракта осуществляется по формуле:</t>
  </si>
  <si>
    <t>где:</t>
  </si>
  <si>
    <t>n - количество поставляемых лекарственных препаратов;</t>
  </si>
  <si>
    <t>Цi - цена единицы планируемого к закупке i-го лекарственного препарата с учетом налога на добавленную стоимость (далее - НДС) и оптовой надбавки;</t>
  </si>
  <si>
    <t>Vi - объем поставки i-го лекарственного препарата.</t>
  </si>
  <si>
    <t>№ п/п</t>
  </si>
  <si>
    <t>Наименование источника информации</t>
  </si>
  <si>
    <t>Информация Государственного реестра предельных отпускных цен производителей на лекарственные препараты, включенные в перечень ЖНВЛП</t>
  </si>
  <si>
    <t>Средневзвешенная цена</t>
  </si>
  <si>
    <t>Информация, предоставленная потенциальными поставщиками</t>
  </si>
  <si>
    <t>Референтна цена</t>
  </si>
  <si>
    <t xml:space="preserve">где:
Ц1 – цена единицы лекарственного препарата без учета НДС и оптовой надбавки;
k – Количество закупленных лекарственных препаратов в эквивалентных лекарственных формах и дозировках.
</t>
  </si>
  <si>
    <t>Объект закупки с указанием остаточного срока годности</t>
  </si>
  <si>
    <t>Номер и дата контракта (номер реестровой записи)</t>
  </si>
  <si>
    <t>Ссылка на страницу в сети Интернет</t>
  </si>
  <si>
    <t>Наименование лекарственного препарата</t>
  </si>
  <si>
    <t>Описание лекарственного препарата</t>
  </si>
  <si>
    <t>Описание расчета за ед.измерения</t>
  </si>
  <si>
    <t>В соответствии с ТЗ</t>
  </si>
  <si>
    <t>Минимальное значение цены, планируемого к закупке лекарственного препарата</t>
  </si>
  <si>
    <t>Количество товара, уп</t>
  </si>
  <si>
    <t>Цена по контракту за единицу товара (мл) без учета НДС и оптовой надбавки, руб.</t>
  </si>
  <si>
    <t>Цена по контракту за единицу товара (уп) без учета НДС и оптовой надбавки, руб.</t>
  </si>
  <si>
    <t xml:space="preserve">Референтная цена отсутствует                                                      </t>
  </si>
  <si>
    <t xml:space="preserve">        Определение и обоснование начальной (максимальной) цены государственного контракта проведено в соответствии с Порядком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осуществлении закупок лекарственных препаратов для медицинского применения, утвержденным приказом Минздрава России от 19.12.2019г № 1064н (далее – Порядок).</t>
  </si>
  <si>
    <t>3.  Референтная цена</t>
  </si>
  <si>
    <t>СКО=√(Дисперсия)</t>
  </si>
  <si>
    <t>Коэф.вариации</t>
  </si>
  <si>
    <t>Кратность</t>
  </si>
  <si>
    <t>Цена коммерческого предложения Поставщик 1 без НДС и оптовой надбавки</t>
  </si>
  <si>
    <t>Цена коммерческого предложения Поставщик 2  без НДС и оптовой надбавки</t>
  </si>
  <si>
    <t>Цена коммерческого предложения Поставщик 3без НДС и оптовой надбавки</t>
  </si>
  <si>
    <t>Расчет НМЦК в соответствии с Приказом (метод сопоставимых рыночных цен за единицу) без НДС и оптовой надбавки с приложением коммерческих предложений</t>
  </si>
  <si>
    <t>Расчет НМЦК в соответствии с  Приказом (тарифный метод, за единицу) без НДС и оптовой надбавки с указанием сведений из реестра ЖНВЛП</t>
  </si>
  <si>
    <t xml:space="preserve">2.  Расчет средневзвешенной цены на основании всех заключенных ФГБУ "НМИЦ АГП ИМ. В.И.КУЛАКОВА" МИНЗДРАВА РОССИИ за 12 месяцев, предшествующих месяцу расчета, проводится по формуле: </t>
  </si>
  <si>
    <t>Минимальное значение цены за единицу товара по всем принятым к расчету источникам информации без учета оптовой надбавки  и НДС 10% , рублей:</t>
  </si>
  <si>
    <t>Минимальное значение цены за единицу товара по всем принятым к расчету источникам информации с учетом оптовой надбавки , рублей:</t>
  </si>
  <si>
    <t>Минимальное значение цены за единицу товара по всем принятым к расчету источникам информации с учетом НДС 10%, рублей:</t>
  </si>
  <si>
    <t>нет поступлений за 12 м-цев</t>
  </si>
  <si>
    <t>4.Сводная информация о минимальных значениях цен за единицу товара:</t>
  </si>
  <si>
    <t>Сумма</t>
  </si>
  <si>
    <t>ГЕМЦИТАБИН</t>
  </si>
  <si>
    <t>цена за мг</t>
  </si>
  <si>
    <t xml:space="preserve">       1. Информация о ценах производителей в соответствии с перечнем жизненно необходимых и важнейших лекарственных препаратов для медицинского применения на 2020 год, утвержденным распоряжением Правительства Российской Федерации от 12.10.2019 № 2406-р, постановлением Правительства Российской Федерации 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 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  по адресу  в сети Интернет http://grls.rosminzdrav.ru/:</t>
  </si>
  <si>
    <t>Расчет начальной (максимальной) цены контракта:</t>
  </si>
  <si>
    <t>ДЕНОСУМАБ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</si>
</sst>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u/>
      <sz val="8"/>
      <color theme="10"/>
      <name val="Sylfae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u/>
      <sz val="8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4" fontId="8" fillId="2" borderId="1" xfId="0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12" fillId="2" borderId="0" xfId="2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vertical="center" wrapText="1"/>
    </xf>
    <xf numFmtId="4" fontId="13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64" fontId="7" fillId="2" borderId="3" xfId="2" applyNumberFormat="1" applyFont="1" applyFill="1" applyBorder="1" applyAlignment="1">
      <alignment horizontal="center" vertical="center" wrapText="1"/>
    </xf>
    <xf numFmtId="164" fontId="7" fillId="2" borderId="5" xfId="2" applyNumberFormat="1" applyFont="1" applyFill="1" applyBorder="1" applyAlignment="1">
      <alignment horizontal="center" vertical="center" wrapText="1"/>
    </xf>
    <xf numFmtId="164" fontId="7" fillId="2" borderId="4" xfId="2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left" vertical="center" wrapText="1" shrinkToFit="1"/>
    </xf>
    <xf numFmtId="0" fontId="6" fillId="2" borderId="7" xfId="0" applyFont="1" applyFill="1" applyBorder="1" applyAlignment="1">
      <alignment horizontal="left" vertical="center" wrapText="1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134937</xdr:colOff>
      <xdr:row>7</xdr:row>
      <xdr:rowOff>31751</xdr:rowOff>
    </xdr:from>
    <xdr:to>
      <xdr:col>4</xdr:col>
      <xdr:colOff>301080</xdr:colOff>
      <xdr:row>8</xdr:row>
      <xdr:rowOff>131718</xdr:rowOff>
    </xdr:to>
    <xdr:pic>
      <xdr:nvPicPr>
        <xdr:cNvPr id="3" name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944687" y="3413126"/>
          <a:ext cx="1598295" cy="286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293687</xdr:colOff>
      <xdr:row>52</xdr:row>
      <xdr:rowOff>23813</xdr:rowOff>
    </xdr:from>
    <xdr:to>
      <xdr:col>4</xdr:col>
      <xdr:colOff>459830</xdr:colOff>
      <xdr:row>53</xdr:row>
      <xdr:rowOff>123780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437" y="27074813"/>
          <a:ext cx="1598295" cy="2863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297657</xdr:colOff>
      <xdr:row>22</xdr:row>
      <xdr:rowOff>59531</xdr:rowOff>
    </xdr:from>
    <xdr:to>
      <xdr:col>7</xdr:col>
      <xdr:colOff>595313</xdr:colOff>
      <xdr:row>24</xdr:row>
      <xdr:rowOff>166686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345" y="11263312"/>
          <a:ext cx="2035968" cy="607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56"/>
  <sheetViews>
    <sheetView tabSelected="1" topLeftCell="A28" zoomScale="50" zoomScaleNormal="50" workbookViewId="0">
      <selection activeCell="A35" sqref="A35:M35"/>
    </sheetView>
  </sheetViews>
  <sheetFormatPr defaultColWidth="9.109375" defaultRowHeight="13.8" x14ac:dyDescent="0.3"/>
  <cols>
    <col min="1" max="1" width="8.33203125" style="1" customWidth="1"/>
    <col min="2" max="2" width="18.5546875" style="1" customWidth="1"/>
    <col min="3" max="3" width="26.44140625" style="1" customWidth="1"/>
    <col min="4" max="4" width="21.44140625" style="1" customWidth="1"/>
    <col min="5" max="5" width="16.44140625" style="1" customWidth="1"/>
    <col min="6" max="6" width="12.109375" style="1" customWidth="1"/>
    <col min="7" max="7" width="13.88671875" style="1" customWidth="1"/>
    <col min="8" max="8" width="13.33203125" style="1" customWidth="1"/>
    <col min="9" max="9" width="15.88671875" style="1" customWidth="1"/>
    <col min="10" max="10" width="13" style="1" customWidth="1"/>
    <col min="11" max="11" width="14.88671875" style="1" customWidth="1"/>
    <col min="12" max="12" width="17.6640625" style="1" customWidth="1"/>
    <col min="13" max="13" width="12.33203125" style="1" customWidth="1"/>
    <col min="14" max="14" width="11.109375" style="1" customWidth="1"/>
    <col min="15" max="15" width="10.33203125" style="1" bestFit="1" customWidth="1"/>
    <col min="16" max="16" width="9.109375" style="1"/>
    <col min="17" max="17" width="10.5546875" style="1" customWidth="1"/>
    <col min="18" max="18" width="9.109375" style="12"/>
    <col min="19" max="19" width="10.33203125" style="12" bestFit="1" customWidth="1"/>
    <col min="20" max="20" width="9.109375" style="12"/>
    <col min="21" max="21" width="11.109375" style="12" customWidth="1"/>
    <col min="22" max="16384" width="9.109375" style="12"/>
  </cols>
  <sheetData>
    <row r="1" spans="1:16" s="15" customFormat="1" ht="30.75" customHeight="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23"/>
      <c r="K1" s="23"/>
      <c r="L1" s="23"/>
    </row>
    <row r="2" spans="1:16" s="15" customFormat="1" x14ac:dyDescent="0.3"/>
    <row r="3" spans="1:16" s="15" customFormat="1" x14ac:dyDescent="0.3"/>
    <row r="4" spans="1:16" s="15" customFormat="1" ht="46.5" customHeight="1" x14ac:dyDescent="0.3">
      <c r="A4" s="68" t="s">
        <v>27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6" s="15" customFormat="1" ht="14.25" customHeight="1" x14ac:dyDescent="0.3">
      <c r="A5" s="68" t="s">
        <v>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6" s="15" customFormat="1" x14ac:dyDescent="0.3"/>
    <row r="7" spans="1:16" s="15" customFormat="1" x14ac:dyDescent="0.3">
      <c r="A7" s="84" t="s">
        <v>3</v>
      </c>
      <c r="B7" s="84"/>
      <c r="C7" s="84"/>
      <c r="D7" s="84"/>
      <c r="E7" s="84"/>
      <c r="F7" s="84"/>
      <c r="G7" s="84"/>
      <c r="H7" s="84"/>
      <c r="I7" s="84"/>
    </row>
    <row r="8" spans="1:16" s="15" customFormat="1" x14ac:dyDescent="0.3">
      <c r="D8" s="85"/>
      <c r="E8" s="85"/>
      <c r="F8" s="85"/>
    </row>
    <row r="9" spans="1:16" s="15" customFormat="1" x14ac:dyDescent="0.3">
      <c r="D9" s="85"/>
      <c r="E9" s="85"/>
      <c r="F9" s="85"/>
    </row>
    <row r="10" spans="1:16" s="15" customFormat="1" x14ac:dyDescent="0.3">
      <c r="A10" s="15" t="s">
        <v>4</v>
      </c>
    </row>
    <row r="11" spans="1:16" s="15" customFormat="1" x14ac:dyDescent="0.3">
      <c r="A11" s="15" t="s">
        <v>5</v>
      </c>
    </row>
    <row r="12" spans="1:16" s="15" customFormat="1" ht="34.200000000000003" customHeight="1" x14ac:dyDescent="0.3">
      <c r="A12" s="68" t="s">
        <v>6</v>
      </c>
      <c r="B12" s="68"/>
      <c r="C12" s="68"/>
      <c r="D12" s="68"/>
      <c r="E12" s="68"/>
      <c r="F12" s="68"/>
      <c r="G12" s="68"/>
      <c r="H12" s="68"/>
      <c r="I12" s="68"/>
    </row>
    <row r="13" spans="1:16" s="15" customFormat="1" x14ac:dyDescent="0.3">
      <c r="A13" s="15" t="s">
        <v>7</v>
      </c>
    </row>
    <row r="14" spans="1:16" s="15" customFormat="1" x14ac:dyDescent="0.3"/>
    <row r="15" spans="1:16" s="15" customFormat="1" ht="69" customHeight="1" x14ac:dyDescent="0.3">
      <c r="A15" s="68" t="s">
        <v>46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</row>
    <row r="16" spans="1:16" s="15" customFormat="1" ht="69" customHeight="1" x14ac:dyDescent="0.3">
      <c r="A16" s="57" t="s">
        <v>8</v>
      </c>
      <c r="B16" s="59" t="s">
        <v>18</v>
      </c>
      <c r="C16" s="61" t="s">
        <v>19</v>
      </c>
      <c r="D16" s="63" t="s">
        <v>20</v>
      </c>
      <c r="E16" s="65" t="s">
        <v>32</v>
      </c>
      <c r="F16" s="65" t="s">
        <v>33</v>
      </c>
      <c r="G16" s="65" t="s">
        <v>34</v>
      </c>
      <c r="H16" s="57" t="s">
        <v>35</v>
      </c>
      <c r="I16" s="61" t="s">
        <v>22</v>
      </c>
      <c r="J16" s="57" t="s">
        <v>36</v>
      </c>
      <c r="K16" s="72" t="s">
        <v>29</v>
      </c>
      <c r="L16" s="72" t="s">
        <v>30</v>
      </c>
      <c r="M16" s="24"/>
      <c r="N16" s="24"/>
      <c r="O16" s="24"/>
      <c r="P16" s="24"/>
    </row>
    <row r="17" spans="1:100" s="15" customFormat="1" ht="132.75" customHeight="1" x14ac:dyDescent="0.3">
      <c r="A17" s="58"/>
      <c r="B17" s="60"/>
      <c r="C17" s="62"/>
      <c r="D17" s="64"/>
      <c r="E17" s="66"/>
      <c r="F17" s="66"/>
      <c r="G17" s="66"/>
      <c r="H17" s="58"/>
      <c r="I17" s="62"/>
      <c r="J17" s="58"/>
      <c r="K17" s="72"/>
      <c r="L17" s="72"/>
      <c r="M17" s="24"/>
      <c r="N17" s="24"/>
      <c r="O17" s="24"/>
      <c r="P17" s="24"/>
    </row>
    <row r="18" spans="1:100" s="15" customFormat="1" ht="26.25" customHeight="1" x14ac:dyDescent="0.3">
      <c r="A18" s="6">
        <v>1</v>
      </c>
      <c r="B18" s="5" t="s">
        <v>44</v>
      </c>
      <c r="C18" s="5" t="s">
        <v>21</v>
      </c>
      <c r="D18" s="11" t="s">
        <v>45</v>
      </c>
      <c r="E18" s="7">
        <v>1.36</v>
      </c>
      <c r="F18" s="7">
        <v>1.4</v>
      </c>
      <c r="G18" s="7">
        <v>1.42</v>
      </c>
      <c r="H18" s="16">
        <f>AVERAGE(E18:G18)</f>
        <v>1.3933333333333333</v>
      </c>
      <c r="I18" s="7">
        <f>MIN(E18:G18)</f>
        <v>1.36</v>
      </c>
      <c r="J18" s="8">
        <v>1.36</v>
      </c>
      <c r="K18" s="8">
        <f>STDEV(E18:G18)</f>
        <v>3.0550504633038839E-2</v>
      </c>
      <c r="L18" s="9">
        <f>K18/H18</f>
        <v>2.1926199497396298E-2</v>
      </c>
      <c r="M18" s="24"/>
      <c r="N18" s="24"/>
      <c r="O18" s="24"/>
      <c r="P18" s="24"/>
    </row>
    <row r="19" spans="1:100" s="15" customFormat="1" ht="26.25" customHeight="1" x14ac:dyDescent="0.3">
      <c r="A19" s="6">
        <v>1</v>
      </c>
      <c r="B19" s="34" t="s">
        <v>48</v>
      </c>
      <c r="C19" s="34" t="s">
        <v>21</v>
      </c>
      <c r="D19" s="11" t="s">
        <v>45</v>
      </c>
      <c r="E19" s="7">
        <v>7732.24</v>
      </c>
      <c r="F19" s="7">
        <v>7732.32</v>
      </c>
      <c r="G19" s="7">
        <v>7732.32</v>
      </c>
      <c r="H19" s="16">
        <f>AVERAGE(E19:G19)</f>
        <v>7732.2933333333322</v>
      </c>
      <c r="I19" s="7">
        <f>MIN(E19:G19)</f>
        <v>7732.24</v>
      </c>
      <c r="J19" s="8">
        <v>7732.32</v>
      </c>
      <c r="K19" s="8">
        <f>STDEV(E19:G19)</f>
        <v>4.6188021535128056E-2</v>
      </c>
      <c r="L19" s="9">
        <f>K19/H19</f>
        <v>5.9733923098875451E-6</v>
      </c>
      <c r="M19" s="24"/>
      <c r="N19" s="24"/>
      <c r="O19" s="24"/>
      <c r="P19" s="24"/>
    </row>
    <row r="20" spans="1:100" s="15" customFormat="1" ht="17.25" customHeight="1" x14ac:dyDescent="0.3">
      <c r="A20" s="25"/>
      <c r="B20" s="17"/>
      <c r="C20" s="17"/>
      <c r="D20" s="18"/>
      <c r="E20" s="3"/>
      <c r="F20" s="3"/>
      <c r="G20" s="3"/>
      <c r="H20" s="3"/>
      <c r="I20" s="3"/>
      <c r="J20" s="26"/>
      <c r="K20" s="24"/>
      <c r="L20" s="24"/>
      <c r="M20" s="24"/>
      <c r="N20" s="24"/>
    </row>
    <row r="21" spans="1:100" s="15" customFormat="1" ht="19.5" customHeight="1" x14ac:dyDescent="0.3">
      <c r="A21" s="27"/>
      <c r="B21" s="27"/>
      <c r="C21" s="27"/>
      <c r="D21" s="28"/>
      <c r="E21" s="27"/>
      <c r="F21" s="27"/>
      <c r="G21" s="27"/>
      <c r="H21" s="27"/>
      <c r="I21" s="27"/>
      <c r="J21" s="27"/>
      <c r="K21" s="27"/>
      <c r="L21" s="27"/>
      <c r="M21" s="27"/>
      <c r="N21" s="19"/>
    </row>
    <row r="22" spans="1:100" s="15" customFormat="1" ht="19.5" customHeight="1" x14ac:dyDescent="0.3">
      <c r="A22" s="67" t="s">
        <v>37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00" s="15" customFormat="1" ht="19.5" customHeight="1" x14ac:dyDescent="0.3">
      <c r="A23" s="29"/>
      <c r="B23" s="29"/>
      <c r="C23" s="29"/>
      <c r="D23" s="30"/>
      <c r="E23" s="29"/>
      <c r="F23" s="48"/>
      <c r="G23" s="48"/>
      <c r="H23" s="48"/>
      <c r="I23" s="29"/>
      <c r="J23" s="29"/>
      <c r="K23" s="29"/>
      <c r="L23" s="29"/>
      <c r="M23" s="29"/>
      <c r="N23" s="29"/>
    </row>
    <row r="24" spans="1:100" s="15" customFormat="1" ht="19.5" customHeight="1" x14ac:dyDescent="0.3">
      <c r="A24" s="29"/>
      <c r="B24" s="29"/>
      <c r="C24" s="29"/>
      <c r="D24" s="30"/>
      <c r="E24" s="29"/>
      <c r="F24" s="48"/>
      <c r="G24" s="48"/>
      <c r="H24" s="48"/>
      <c r="I24" s="29"/>
      <c r="J24" s="29"/>
      <c r="K24" s="29"/>
      <c r="L24" s="29"/>
      <c r="M24" s="29"/>
      <c r="N24" s="29"/>
    </row>
    <row r="25" spans="1:100" s="15" customFormat="1" ht="19.5" customHeight="1" x14ac:dyDescent="0.3">
      <c r="A25" s="29"/>
      <c r="B25" s="29"/>
      <c r="C25" s="29"/>
      <c r="D25" s="30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00" s="15" customFormat="1" ht="60" customHeight="1" x14ac:dyDescent="0.3">
      <c r="A26" s="29"/>
      <c r="B26" s="68" t="s">
        <v>14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29"/>
      <c r="N26" s="29"/>
    </row>
    <row r="27" spans="1:100" s="15" customFormat="1" ht="19.5" customHeight="1" x14ac:dyDescent="0.3">
      <c r="A27" s="29"/>
      <c r="B27" s="29"/>
      <c r="C27" s="29"/>
      <c r="D27" s="30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00" s="33" customFormat="1" ht="91.5" customHeight="1" x14ac:dyDescent="0.3">
      <c r="A28" s="31" t="s">
        <v>8</v>
      </c>
      <c r="B28" s="69" t="s">
        <v>15</v>
      </c>
      <c r="C28" s="70"/>
      <c r="D28" s="32" t="s">
        <v>23</v>
      </c>
      <c r="E28" s="32" t="s">
        <v>25</v>
      </c>
      <c r="F28" s="32" t="s">
        <v>20</v>
      </c>
      <c r="G28" s="32" t="s">
        <v>31</v>
      </c>
      <c r="H28" s="32" t="s">
        <v>24</v>
      </c>
      <c r="I28" s="71" t="s">
        <v>16</v>
      </c>
      <c r="J28" s="71"/>
      <c r="K28" s="71"/>
      <c r="L28" s="71" t="s">
        <v>17</v>
      </c>
      <c r="M28" s="71"/>
      <c r="N28" s="29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</row>
    <row r="29" spans="1:100" s="33" customFormat="1" ht="23.25" customHeight="1" x14ac:dyDescent="0.3">
      <c r="A29" s="5">
        <f>A18</f>
        <v>1</v>
      </c>
      <c r="B29" s="50" t="str">
        <f>B18</f>
        <v>ГЕМЦИТАБИН</v>
      </c>
      <c r="C29" s="50"/>
      <c r="D29" s="53" t="s">
        <v>41</v>
      </c>
      <c r="E29" s="54"/>
      <c r="F29" s="54"/>
      <c r="G29" s="54"/>
      <c r="H29" s="55"/>
      <c r="I29" s="50"/>
      <c r="J29" s="50"/>
      <c r="K29" s="50"/>
      <c r="L29" s="51"/>
      <c r="M29" s="52"/>
    </row>
    <row r="30" spans="1:100" s="33" customFormat="1" ht="23.25" customHeight="1" x14ac:dyDescent="0.3">
      <c r="A30" s="34">
        <f>A19</f>
        <v>1</v>
      </c>
      <c r="B30" s="50" t="str">
        <f>B19</f>
        <v>ДЕНОСУМАБ</v>
      </c>
      <c r="C30" s="50"/>
      <c r="D30" s="53" t="s">
        <v>41</v>
      </c>
      <c r="E30" s="54"/>
      <c r="F30" s="54"/>
      <c r="G30" s="54"/>
      <c r="H30" s="55"/>
      <c r="I30" s="50"/>
      <c r="J30" s="50"/>
      <c r="K30" s="50"/>
      <c r="L30" s="51"/>
      <c r="M30" s="52"/>
    </row>
    <row r="31" spans="1:100" s="15" customFormat="1" ht="19.5" customHeight="1" x14ac:dyDescent="0.3">
      <c r="A31" s="29"/>
      <c r="B31" s="29"/>
      <c r="C31" s="29"/>
      <c r="D31" s="30"/>
      <c r="E31" s="35"/>
      <c r="F31" s="29"/>
      <c r="G31" s="29"/>
      <c r="H31" s="29"/>
      <c r="I31" s="29"/>
      <c r="J31" s="29"/>
      <c r="K31" s="29"/>
      <c r="N31" s="36"/>
    </row>
    <row r="32" spans="1:100" s="15" customFormat="1" ht="19.5" customHeight="1" x14ac:dyDescent="0.3">
      <c r="A32" s="29"/>
      <c r="B32" s="29"/>
      <c r="C32" s="29"/>
      <c r="D32" s="30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s="15" customFormat="1" x14ac:dyDescent="0.3">
      <c r="L33" s="29"/>
      <c r="M33" s="29"/>
    </row>
    <row r="34" spans="1:14" s="15" customFormat="1" ht="45" customHeight="1" x14ac:dyDescent="0.3">
      <c r="A34" s="48" t="s">
        <v>28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29"/>
    </row>
    <row r="35" spans="1:14" s="15" customFormat="1" ht="48.75" customHeight="1" x14ac:dyDescent="0.3">
      <c r="A35" s="48" t="s">
        <v>26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29"/>
    </row>
    <row r="36" spans="1:14" s="15" customFormat="1" ht="19.5" customHeight="1" x14ac:dyDescent="0.3">
      <c r="A36" s="29"/>
      <c r="B36" s="29"/>
      <c r="C36" s="29"/>
      <c r="D36" s="30"/>
      <c r="E36" s="29"/>
      <c r="F36" s="29"/>
      <c r="G36" s="29"/>
      <c r="H36" s="29"/>
      <c r="I36" s="29"/>
      <c r="J36" s="29"/>
      <c r="K36" s="29"/>
      <c r="L36" s="23"/>
      <c r="M36" s="23"/>
      <c r="N36" s="29"/>
    </row>
    <row r="37" spans="1:14" s="15" customFormat="1" x14ac:dyDescent="0.3">
      <c r="L37" s="19"/>
      <c r="M37" s="19"/>
    </row>
    <row r="38" spans="1:14" s="15" customFormat="1" ht="29.25" customHeight="1" x14ac:dyDescent="0.3">
      <c r="A38" s="49" t="s">
        <v>42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20"/>
    </row>
    <row r="39" spans="1:14" s="15" customFormat="1" ht="20.25" customHeight="1" x14ac:dyDescent="0.3">
      <c r="I39" s="37"/>
      <c r="J39" s="37"/>
      <c r="K39" s="18"/>
      <c r="L39" s="38"/>
      <c r="M39" s="39"/>
    </row>
    <row r="40" spans="1:14" s="15" customFormat="1" ht="88.5" customHeight="1" x14ac:dyDescent="0.3">
      <c r="A40" s="4" t="s">
        <v>8</v>
      </c>
      <c r="B40" s="74" t="s">
        <v>9</v>
      </c>
      <c r="C40" s="74"/>
      <c r="D40" s="74"/>
      <c r="E40" s="74"/>
      <c r="F40" s="74"/>
      <c r="G40" s="74"/>
      <c r="H40" s="75"/>
      <c r="I40" s="5" t="str">
        <f>B18</f>
        <v>ГЕМЦИТАБИН</v>
      </c>
      <c r="J40" s="34" t="str">
        <f>B19</f>
        <v>ДЕНОСУМАБ</v>
      </c>
    </row>
    <row r="41" spans="1:14" s="15" customFormat="1" x14ac:dyDescent="0.3">
      <c r="A41" s="40">
        <v>1</v>
      </c>
      <c r="B41" s="56" t="s">
        <v>10</v>
      </c>
      <c r="C41" s="56"/>
      <c r="D41" s="56"/>
      <c r="E41" s="56"/>
      <c r="F41" s="56"/>
      <c r="G41" s="56"/>
      <c r="H41" s="56"/>
      <c r="I41" s="8">
        <f>J18</f>
        <v>1.36</v>
      </c>
      <c r="J41" s="8">
        <f>J19</f>
        <v>7732.32</v>
      </c>
    </row>
    <row r="42" spans="1:14" s="15" customFormat="1" x14ac:dyDescent="0.3">
      <c r="A42" s="40">
        <v>2</v>
      </c>
      <c r="B42" s="56" t="s">
        <v>12</v>
      </c>
      <c r="C42" s="56"/>
      <c r="D42" s="56"/>
      <c r="E42" s="56"/>
      <c r="F42" s="56"/>
      <c r="G42" s="56"/>
      <c r="H42" s="56"/>
      <c r="I42" s="8">
        <f>I18</f>
        <v>1.36</v>
      </c>
      <c r="J42" s="8">
        <f>I19</f>
        <v>7732.24</v>
      </c>
    </row>
    <row r="43" spans="1:14" s="15" customFormat="1" x14ac:dyDescent="0.3">
      <c r="A43" s="40">
        <v>3</v>
      </c>
      <c r="B43" s="76" t="s">
        <v>11</v>
      </c>
      <c r="C43" s="76"/>
      <c r="D43" s="76"/>
      <c r="E43" s="76"/>
      <c r="F43" s="76"/>
      <c r="G43" s="76"/>
      <c r="H43" s="76"/>
      <c r="I43" s="21"/>
      <c r="J43" s="41"/>
    </row>
    <row r="44" spans="1:14" s="15" customFormat="1" x14ac:dyDescent="0.3">
      <c r="A44" s="40">
        <v>4</v>
      </c>
      <c r="B44" s="76" t="s">
        <v>13</v>
      </c>
      <c r="C44" s="76"/>
      <c r="D44" s="76"/>
      <c r="E44" s="76"/>
      <c r="F44" s="76"/>
      <c r="G44" s="76"/>
      <c r="H44" s="76"/>
      <c r="I44" s="21"/>
      <c r="J44" s="41"/>
    </row>
    <row r="45" spans="1:14" s="15" customFormat="1" ht="30" customHeight="1" x14ac:dyDescent="0.3">
      <c r="A45" s="73" t="s">
        <v>38</v>
      </c>
      <c r="B45" s="73"/>
      <c r="C45" s="73"/>
      <c r="D45" s="73"/>
      <c r="E45" s="73"/>
      <c r="F45" s="73"/>
      <c r="G45" s="73"/>
      <c r="H45" s="73"/>
      <c r="I45" s="21">
        <f>MIN(I41:I43)</f>
        <v>1.36</v>
      </c>
      <c r="J45" s="41">
        <f>MIN(J41:J43)</f>
        <v>7732.24</v>
      </c>
    </row>
    <row r="46" spans="1:14" s="15" customFormat="1" x14ac:dyDescent="0.3">
      <c r="A46" s="73" t="s">
        <v>39</v>
      </c>
      <c r="B46" s="73"/>
      <c r="C46" s="73"/>
      <c r="D46" s="73"/>
      <c r="E46" s="73"/>
      <c r="F46" s="73"/>
      <c r="G46" s="73"/>
      <c r="H46" s="73"/>
      <c r="I46" s="21">
        <v>1.4545454545454546</v>
      </c>
      <c r="J46" s="41">
        <v>8273.5</v>
      </c>
    </row>
    <row r="47" spans="1:14" s="15" customFormat="1" x14ac:dyDescent="0.3">
      <c r="A47" s="73" t="s">
        <v>40</v>
      </c>
      <c r="B47" s="73"/>
      <c r="C47" s="73"/>
      <c r="D47" s="73"/>
      <c r="E47" s="73"/>
      <c r="F47" s="73"/>
      <c r="G47" s="73"/>
      <c r="H47" s="73"/>
      <c r="I47" s="22">
        <f>I46*1.1</f>
        <v>1.6</v>
      </c>
      <c r="J47" s="22">
        <f>J46*1.1</f>
        <v>9100.85</v>
      </c>
    </row>
    <row r="48" spans="1:14" s="15" customFormat="1" x14ac:dyDescent="0.3">
      <c r="A48" s="56" t="s">
        <v>2</v>
      </c>
      <c r="B48" s="56"/>
      <c r="C48" s="56"/>
      <c r="D48" s="56"/>
      <c r="E48" s="56"/>
      <c r="F48" s="56"/>
      <c r="G48" s="56"/>
      <c r="H48" s="56"/>
      <c r="I48" s="40">
        <v>15000</v>
      </c>
      <c r="J48" s="40">
        <v>11</v>
      </c>
    </row>
    <row r="49" spans="1:21" s="15" customFormat="1" x14ac:dyDescent="0.3">
      <c r="A49" s="77" t="s">
        <v>43</v>
      </c>
      <c r="B49" s="77"/>
      <c r="C49" s="77"/>
      <c r="D49" s="77"/>
      <c r="E49" s="77"/>
      <c r="F49" s="77"/>
      <c r="G49" s="77"/>
      <c r="H49" s="77"/>
      <c r="I49" s="42">
        <f>I47*I48</f>
        <v>24000</v>
      </c>
      <c r="J49" s="42">
        <f>J47*J48</f>
        <v>100109.35</v>
      </c>
      <c r="K49" s="47">
        <f>SUM(I49:J49)</f>
        <v>124109.35</v>
      </c>
    </row>
    <row r="50" spans="1:21" s="15" customFormat="1" x14ac:dyDescent="0.3">
      <c r="A50" s="14"/>
      <c r="B50" s="43"/>
      <c r="C50" s="43"/>
      <c r="D50" s="44"/>
      <c r="E50" s="43"/>
      <c r="F50" s="43"/>
      <c r="G50" s="43"/>
      <c r="H50" s="43"/>
      <c r="I50" s="45"/>
      <c r="U50" s="14"/>
    </row>
    <row r="51" spans="1:21" s="15" customFormat="1" x14ac:dyDescent="0.3">
      <c r="A51" s="83" t="s">
        <v>47</v>
      </c>
      <c r="B51" s="83"/>
      <c r="C51" s="83"/>
      <c r="D51" s="83"/>
      <c r="E51" s="83"/>
      <c r="F51" s="83"/>
      <c r="G51" s="83"/>
      <c r="H51" s="83"/>
      <c r="I51" s="83"/>
      <c r="U51" s="14"/>
    </row>
    <row r="52" spans="1:21" s="15" customFormat="1" x14ac:dyDescent="0.3">
      <c r="A52" s="14"/>
      <c r="B52" s="14"/>
      <c r="C52" s="14"/>
      <c r="D52" s="14"/>
      <c r="E52" s="14"/>
      <c r="F52" s="14"/>
      <c r="G52" s="14"/>
      <c r="H52" s="14"/>
      <c r="I52" s="14"/>
      <c r="U52" s="14"/>
    </row>
    <row r="53" spans="1:21" s="15" customFormat="1" x14ac:dyDescent="0.3">
      <c r="A53" s="14"/>
      <c r="B53" s="14"/>
      <c r="C53" s="14"/>
      <c r="D53" s="80"/>
      <c r="E53" s="80"/>
      <c r="F53" s="80"/>
      <c r="G53" s="14"/>
      <c r="H53" s="14"/>
      <c r="I53" s="42">
        <f>SUM(I49:I49)</f>
        <v>24000</v>
      </c>
      <c r="U53" s="14"/>
    </row>
    <row r="54" spans="1:21" s="15" customFormat="1" x14ac:dyDescent="0.3">
      <c r="A54" s="14"/>
      <c r="B54" s="14"/>
      <c r="C54" s="14"/>
      <c r="D54" s="80"/>
      <c r="E54" s="80"/>
      <c r="F54" s="80"/>
      <c r="G54" s="46"/>
      <c r="H54" s="46"/>
      <c r="I54" s="46"/>
      <c r="U54" s="14"/>
    </row>
    <row r="55" spans="1:21" ht="15" customHeight="1" x14ac:dyDescent="0.3">
      <c r="A55" s="13"/>
      <c r="B55" s="81"/>
      <c r="C55" s="81"/>
      <c r="D55" s="82"/>
      <c r="E55" s="82"/>
      <c r="F55" s="82"/>
      <c r="G55" s="82"/>
      <c r="H55" s="82"/>
      <c r="I55" s="10"/>
    </row>
    <row r="56" spans="1:21" x14ac:dyDescent="0.3">
      <c r="B56" s="78"/>
      <c r="C56" s="78"/>
      <c r="D56" s="79"/>
      <c r="E56" s="79"/>
      <c r="F56" s="79"/>
      <c r="G56" s="79"/>
      <c r="H56" s="79"/>
      <c r="I56" s="2"/>
    </row>
  </sheetData>
  <mergeCells count="52">
    <mergeCell ref="J16:J17"/>
    <mergeCell ref="A1:I1"/>
    <mergeCell ref="A4:N4"/>
    <mergeCell ref="A5:N5"/>
    <mergeCell ref="A15:N15"/>
    <mergeCell ref="A7:I7"/>
    <mergeCell ref="D8:F9"/>
    <mergeCell ref="A12:I12"/>
    <mergeCell ref="F16:F17"/>
    <mergeCell ref="G16:G17"/>
    <mergeCell ref="H16:H17"/>
    <mergeCell ref="I16:I17"/>
    <mergeCell ref="A49:H49"/>
    <mergeCell ref="B56:C56"/>
    <mergeCell ref="D56:H56"/>
    <mergeCell ref="D53:F54"/>
    <mergeCell ref="B55:C55"/>
    <mergeCell ref="D55:H55"/>
    <mergeCell ref="A51:I51"/>
    <mergeCell ref="A45:H45"/>
    <mergeCell ref="A47:H47"/>
    <mergeCell ref="A46:H46"/>
    <mergeCell ref="B40:H40"/>
    <mergeCell ref="B43:H43"/>
    <mergeCell ref="B44:H44"/>
    <mergeCell ref="B42:H42"/>
    <mergeCell ref="A48:H48"/>
    <mergeCell ref="A16:A17"/>
    <mergeCell ref="B16:B17"/>
    <mergeCell ref="C16:C17"/>
    <mergeCell ref="D16:D17"/>
    <mergeCell ref="E16:E17"/>
    <mergeCell ref="A22:N22"/>
    <mergeCell ref="F23:H24"/>
    <mergeCell ref="B26:L26"/>
    <mergeCell ref="B28:C28"/>
    <mergeCell ref="I28:K28"/>
    <mergeCell ref="L28:M28"/>
    <mergeCell ref="K16:K17"/>
    <mergeCell ref="L16:L17"/>
    <mergeCell ref="B41:H41"/>
    <mergeCell ref="A34:M34"/>
    <mergeCell ref="A35:M35"/>
    <mergeCell ref="A38:M38"/>
    <mergeCell ref="B29:C29"/>
    <mergeCell ref="I29:K29"/>
    <mergeCell ref="L29:M29"/>
    <mergeCell ref="D29:H29"/>
    <mergeCell ref="B30:C30"/>
    <mergeCell ref="D30:H30"/>
    <mergeCell ref="I30:K30"/>
    <mergeCell ref="L30:M30"/>
  </mergeCells>
  <pageMargins left="0.25" right="0.25" top="0.75" bottom="0.75" header="0.3" footer="0.3"/>
  <pageSetup paperSize="9" scale="3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2026-05-26T09:06:08Z</dcterms:modified>
</cp:coreProperties>
</file>